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wGF" sheetId="1" r:id="rId4"/>
    <sheet state="visible" name="Not Allocated" sheetId="2" r:id="rId5"/>
  </sheets>
  <definedNames/>
  <calcPr/>
  <extLst>
    <ext uri="GoogleSheetsCustomDataVersion2">
      <go:sheetsCustomData xmlns:go="http://customooxmlschemas.google.com/" r:id="rId6" roundtripDataChecksum="7XPRImPOu057tYrLVkfPRp2+Eunxw0ZPmd9Ll9M9ZVc="/>
    </ext>
  </extLst>
</workbook>
</file>

<file path=xl/sharedStrings.xml><?xml version="1.0" encoding="utf-8"?>
<sst xmlns="http://schemas.openxmlformats.org/spreadsheetml/2006/main" count="122" uniqueCount="94">
  <si>
    <t>REQUIREMENTS SUMMARY</t>
  </si>
  <si>
    <t>FORM</t>
  </si>
  <si>
    <r>
      <rPr>
        <rFont val="Calibri"/>
        <b/>
        <color theme="1"/>
        <sz val="10.0"/>
      </rPr>
      <t>ALLOCATED</t>
    </r>
    <r>
      <rPr>
        <rFont val="Calibri"/>
        <b val="0"/>
        <color theme="1"/>
        <sz val="10.0"/>
      </rPr>
      <t xml:space="preserve"> TO AN ORGANIZATIONAL UNIT OR PROGRAM &amp; ACTIVITY</t>
    </r>
  </si>
  <si>
    <t>LB-30</t>
  </si>
  <si>
    <t>General Fund</t>
  </si>
  <si>
    <t xml:space="preserve">Mosier Fire District </t>
  </si>
  <si>
    <t>(name of fund)</t>
  </si>
  <si>
    <t xml:space="preserve"> </t>
  </si>
  <si>
    <t>Historical Data</t>
  </si>
  <si>
    <r>
      <rPr>
        <rFont val="Calibri"/>
        <b/>
        <color theme="1"/>
        <sz val="10.0"/>
      </rPr>
      <t xml:space="preserve">REQUIREMENTS FOR:                                             
</t>
    </r>
    <r>
      <rPr>
        <rFont val="Calibri"/>
        <b/>
        <color theme="1"/>
        <sz val="10.0"/>
        <u/>
      </rPr>
      <t>(MFD Fire and Emergency Services)</t>
    </r>
  </si>
  <si>
    <t>Budget For Next Year: 2026-2027</t>
  </si>
  <si>
    <t>Actual</t>
  </si>
  <si>
    <t>Adopted Budget</t>
  </si>
  <si>
    <t>Second Preceding</t>
  </si>
  <si>
    <t>First Preceding</t>
  </si>
  <si>
    <t>This Year</t>
  </si>
  <si>
    <t>Proposed By</t>
  </si>
  <si>
    <t>Approved By</t>
  </si>
  <si>
    <t>Adopted By</t>
  </si>
  <si>
    <t>Year 2023-2024</t>
  </si>
  <si>
    <t>Year 2024-2025</t>
  </si>
  <si>
    <t>2025-2026</t>
  </si>
  <si>
    <t>Budget Officer</t>
  </si>
  <si>
    <t>Budget Committee</t>
  </si>
  <si>
    <t>Governing Body</t>
  </si>
  <si>
    <t>PERSONNEL SERVICES</t>
  </si>
  <si>
    <t>Staff (Salary, Social Security &amp; Medicare)</t>
  </si>
  <si>
    <t>Health Insurance Benefits ( Health, life AD&amp;D, Dental)</t>
  </si>
  <si>
    <t>PERS Retirement Benefits</t>
  </si>
  <si>
    <t xml:space="preserve">Vacation Accrued  Capped at 200 hours </t>
  </si>
  <si>
    <t>Unemployment Insurance/OR Worker's Benefit Fund</t>
  </si>
  <si>
    <t>Relocation/other benefits</t>
  </si>
  <si>
    <t>Seasonal Wildland Firefighters/ Part time</t>
  </si>
  <si>
    <t>Seasonal Wildland Firefighters/ Part time (Soc Sec, Medicare)</t>
  </si>
  <si>
    <t>TOTAL PERSONNEL SERVICES</t>
  </si>
  <si>
    <t>Total Full-Time Equivalent (FTE)</t>
  </si>
  <si>
    <t>MATERIALS AND SERVICES</t>
  </si>
  <si>
    <t>Utilities</t>
  </si>
  <si>
    <t>Digital Access (Online training, Otter, Google, email)</t>
  </si>
  <si>
    <t>Legal &amp; Audit</t>
  </si>
  <si>
    <t>Contracted Services (bookkeeper&amp;finances)</t>
  </si>
  <si>
    <t>Vehicle Maintenance</t>
  </si>
  <si>
    <t>Vehicle Fuel</t>
  </si>
  <si>
    <t>Equipment Maintenance</t>
  </si>
  <si>
    <t>Buildings and Facility Maintenance</t>
  </si>
  <si>
    <t>Insurance -  Vehicle</t>
  </si>
  <si>
    <t>Insurance - Property and Liability</t>
  </si>
  <si>
    <t>Insurance - Workmans Comp</t>
  </si>
  <si>
    <t>Office Supplies</t>
  </si>
  <si>
    <t>Dues and Subscriptions (PSTrax, First Due, Fire Rescue One)</t>
  </si>
  <si>
    <t>Training</t>
  </si>
  <si>
    <t>Volunteer Support</t>
  </si>
  <si>
    <t>Fire Supplies</t>
  </si>
  <si>
    <t>EMS Supplies</t>
  </si>
  <si>
    <t>Communication Equipment and Maintenance</t>
  </si>
  <si>
    <t>Public Education / Advertising</t>
  </si>
  <si>
    <t>District Board Discretionary</t>
  </si>
  <si>
    <t>Fees and Charges</t>
  </si>
  <si>
    <t>Misc (Chief Discretionary)</t>
  </si>
  <si>
    <t>PPE</t>
  </si>
  <si>
    <t>TOTAL MATERIALS AND SERVICES</t>
  </si>
  <si>
    <t>CAPITAL OUTLAY</t>
  </si>
  <si>
    <t>Fire Equipment</t>
  </si>
  <si>
    <t>EMS Equipment</t>
  </si>
  <si>
    <t>Stations</t>
  </si>
  <si>
    <t>TOTAL CAPITAL OUTLAY</t>
  </si>
  <si>
    <t>ORGANIZATIONAL UNIT / ACTIVITY TOTAL</t>
  </si>
  <si>
    <r>
      <rPr>
        <rFont val="Calibri"/>
        <b/>
        <color theme="1"/>
        <sz val="10.0"/>
      </rPr>
      <t>NOT ALLOCATED</t>
    </r>
    <r>
      <rPr>
        <rFont val="Calibri"/>
        <b val="0"/>
        <color theme="1"/>
        <sz val="10.0"/>
      </rPr>
      <t xml:space="preserve"> TO AN ORGANIZATIONAL UNIT OR PROGRAM</t>
    </r>
  </si>
  <si>
    <t>Mosier Fire District</t>
  </si>
  <si>
    <t>REQUIREMENTS DESCRIPTION</t>
  </si>
  <si>
    <t>Budget For Next Year 2026 - 2027</t>
  </si>
  <si>
    <t>Year 2023 - 2024</t>
  </si>
  <si>
    <t>2024-2025</t>
  </si>
  <si>
    <t>2025 - 2026</t>
  </si>
  <si>
    <t xml:space="preserve"> PERSONNEL SERVICES NOT ALLOCATED</t>
  </si>
  <si>
    <t>MATERIALS AND SERVICES NOT ALLOCATED</t>
  </si>
  <si>
    <t>CAPITAL OUTLAY NOT ALLOCATED</t>
  </si>
  <si>
    <t>DEBT SERVICE</t>
  </si>
  <si>
    <t>TOTAL DEBT SERVICE</t>
  </si>
  <si>
    <t>SPECIAL PAYMENTS</t>
  </si>
  <si>
    <t>TOTAL SPECIAL PAYMENTS</t>
  </si>
  <si>
    <t>INTERFUND TRANSFERS</t>
  </si>
  <si>
    <t>Transfers to Capital Reserve Fund</t>
  </si>
  <si>
    <t>Transfers from Capital Reserve General Fund</t>
  </si>
  <si>
    <t>Transfer to Mosier Center Fund</t>
  </si>
  <si>
    <t>TOTAL INTERFUND TRANSFERS</t>
  </si>
  <si>
    <t>OPERATING CONTINGENCY</t>
  </si>
  <si>
    <t>Total Requirements NOT ALLOCATED</t>
  </si>
  <si>
    <r>
      <rPr>
        <rFont val="Calibri"/>
        <color theme="1"/>
        <sz val="9.0"/>
      </rPr>
      <t>Total Requirements for</t>
    </r>
    <r>
      <rPr>
        <rFont val="Calibri"/>
        <b/>
        <color theme="1"/>
        <sz val="9.0"/>
      </rPr>
      <t xml:space="preserve"> ALL Org.Units/Progams within fund</t>
    </r>
  </si>
  <si>
    <t>Reserved for future expenditure</t>
  </si>
  <si>
    <t>Ending balance (prior years)</t>
  </si>
  <si>
    <t>UNAPPROPRIATED ENDING FUND BALANCE</t>
  </si>
  <si>
    <t>TOTAL REQUIREMENTS</t>
  </si>
  <si>
    <t>150-504-030  (Rev 10-16)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</si>
</sst>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"/>
    <numFmt numFmtId="165" formatCode="_(* #,##0_);_(* \(#,##0\);_(* &quot;-&quot;??_);_(@_)"/>
  </numFmts>
  <fonts count="17">
    <font>
      <sz val="11.0"/>
      <color rgb="FF000000"/>
      <name val="Calibri"/>
      <scheme val="minor"/>
    </font>
    <font>
      <sz val="9.0"/>
      <color theme="1"/>
      <name val="Calibri"/>
    </font>
    <font>
      <sz val="12.0"/>
      <color theme="1"/>
      <name val="Calibri"/>
    </font>
    <font>
      <b/>
      <sz val="12.0"/>
      <color theme="1"/>
      <name val="Calibri"/>
    </font>
    <font>
      <sz val="10.0"/>
      <color theme="1"/>
      <name val="Calibri"/>
    </font>
    <font>
      <b/>
      <sz val="10.0"/>
      <color theme="1"/>
      <name val="Calibri"/>
    </font>
    <font/>
    <font>
      <b/>
      <sz val="8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sz val="8.0"/>
      <color rgb="FF000000"/>
      <name val="Calibri"/>
    </font>
    <font>
      <b/>
      <u/>
      <sz val="10.0"/>
      <color theme="1"/>
      <name val="Calibri"/>
    </font>
    <font>
      <b/>
      <sz val="11.0"/>
      <color theme="1"/>
      <name val="Calibri"/>
    </font>
    <font>
      <sz val="9.0"/>
      <color rgb="FF000000"/>
      <name val="Calibri"/>
    </font>
    <font>
      <sz val="10.0"/>
      <color rgb="FF000000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theme="6"/>
        <bgColor theme="6"/>
      </patternFill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</fills>
  <borders count="31">
    <border/>
    <border>
      <right style="thin">
        <color rgb="FF000000"/>
      </right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3" xfId="0" applyAlignment="1" applyFont="1" applyNumberFormat="1">
      <alignment horizontal="center"/>
    </xf>
    <xf borderId="0" fillId="0" fontId="4" numFmtId="0" xfId="0" applyFont="1"/>
    <xf borderId="1" fillId="0" fontId="1" numFmtId="0" xfId="0" applyAlignment="1" applyBorder="1" applyFont="1">
      <alignment horizontal="center"/>
    </xf>
    <xf borderId="0" fillId="0" fontId="3" numFmtId="0" xfId="0" applyFont="1"/>
    <xf borderId="0" fillId="0" fontId="5" numFmtId="3" xfId="0" applyAlignment="1" applyFont="1" applyNumberFormat="1">
      <alignment horizontal="center"/>
    </xf>
    <xf borderId="0" fillId="0" fontId="4" numFmtId="3" xfId="0" applyFont="1" applyNumberFormat="1"/>
    <xf borderId="2" fillId="0" fontId="4" numFmtId="0" xfId="0" applyAlignment="1" applyBorder="1" applyFont="1">
      <alignment horizontal="center"/>
    </xf>
    <xf borderId="2" fillId="0" fontId="6" numFmtId="0" xfId="0" applyBorder="1" applyFont="1"/>
    <xf borderId="2" fillId="0" fontId="1" numFmtId="0" xfId="0" applyAlignment="1" applyBorder="1" applyFont="1">
      <alignment horizontal="center"/>
    </xf>
    <xf borderId="2" fillId="0" fontId="2" numFmtId="0" xfId="0" applyBorder="1" applyFont="1"/>
    <xf borderId="2" fillId="0" fontId="4" numFmtId="3" xfId="0" applyAlignment="1" applyBorder="1" applyFont="1" applyNumberFormat="1">
      <alignment horizontal="center" vertical="top"/>
    </xf>
    <xf borderId="2" fillId="0" fontId="4" numFmtId="0" xfId="0" applyAlignment="1" applyBorder="1" applyFont="1">
      <alignment horizontal="center" vertical="top"/>
    </xf>
    <xf borderId="3" fillId="0" fontId="6" numFmtId="0" xfId="0" applyBorder="1" applyFont="1"/>
    <xf borderId="4" fillId="0" fontId="1" numFmtId="0" xfId="0" applyAlignment="1" applyBorder="1" applyFont="1">
      <alignment horizontal="center"/>
    </xf>
    <xf borderId="5" fillId="0" fontId="4" numFmtId="0" xfId="0" applyAlignment="1" applyBorder="1" applyFont="1">
      <alignment horizontal="center"/>
    </xf>
    <xf borderId="6" fillId="0" fontId="6" numFmtId="0" xfId="0" applyBorder="1" applyFont="1"/>
    <xf borderId="7" fillId="0" fontId="6" numFmtId="0" xfId="0" applyBorder="1" applyFont="1"/>
    <xf borderId="8" fillId="0" fontId="5" numFmtId="0" xfId="0" applyAlignment="1" applyBorder="1" applyFont="1">
      <alignment horizontal="center" shrinkToFit="0" vertical="center" wrapText="1"/>
    </xf>
    <xf borderId="9" fillId="0" fontId="6" numFmtId="0" xfId="0" applyBorder="1" applyFont="1"/>
    <xf borderId="8" fillId="0" fontId="4" numFmtId="0" xfId="0" applyAlignment="1" applyBorder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7" numFmtId="0" xfId="0" applyAlignment="1" applyBorder="1" applyFont="1">
      <alignment horizontal="center" vertical="center"/>
    </xf>
    <xf borderId="4" fillId="0" fontId="8" numFmtId="3" xfId="0" applyAlignment="1" applyBorder="1" applyFont="1" applyNumberFormat="1">
      <alignment horizontal="center"/>
    </xf>
    <xf borderId="13" fillId="0" fontId="6" numFmtId="0" xfId="0" applyBorder="1" applyFont="1"/>
    <xf borderId="1" fillId="0" fontId="6" numFmtId="0" xfId="0" applyBorder="1" applyFont="1"/>
    <xf borderId="12" fillId="0" fontId="6" numFmtId="0" xfId="0" applyBorder="1" applyFont="1"/>
    <xf borderId="4" fillId="0" fontId="8" numFmtId="0" xfId="0" applyAlignment="1" applyBorder="1" applyFont="1">
      <alignment horizontal="center"/>
    </xf>
    <xf borderId="11" fillId="0" fontId="8" numFmtId="3" xfId="0" applyAlignment="1" applyBorder="1" applyFont="1" applyNumberFormat="1">
      <alignment horizontal="center"/>
    </xf>
    <xf borderId="14" fillId="0" fontId="6" numFmtId="0" xfId="0" applyBorder="1" applyFont="1"/>
    <xf borderId="14" fillId="0" fontId="8" numFmtId="0" xfId="0" applyAlignment="1" applyBorder="1" applyFont="1">
      <alignment horizontal="center" vertical="top"/>
    </xf>
    <xf borderId="14" fillId="0" fontId="8" numFmtId="3" xfId="0" applyAlignment="1" applyBorder="1" applyFont="1" applyNumberFormat="1">
      <alignment horizontal="center" vertical="top"/>
    </xf>
    <xf borderId="15" fillId="2" fontId="8" numFmtId="0" xfId="0" applyAlignment="1" applyBorder="1" applyFill="1" applyFont="1">
      <alignment horizontal="center"/>
    </xf>
    <xf borderId="5" fillId="2" fontId="8" numFmtId="0" xfId="0" applyAlignment="1" applyBorder="1" applyFont="1">
      <alignment horizontal="center"/>
    </xf>
    <xf borderId="15" fillId="0" fontId="9" numFmtId="0" xfId="0" applyAlignment="1" applyBorder="1" applyFont="1">
      <alignment horizontal="center"/>
    </xf>
    <xf borderId="15" fillId="0" fontId="8" numFmtId="0" xfId="0" applyAlignment="1" applyBorder="1" applyFont="1">
      <alignment horizontal="center"/>
    </xf>
    <xf borderId="15" fillId="0" fontId="4" numFmtId="3" xfId="0" applyBorder="1" applyFont="1" applyNumberFormat="1"/>
    <xf borderId="15" fillId="0" fontId="8" numFmtId="0" xfId="0" applyAlignment="1" applyBorder="1" applyFont="1">
      <alignment horizontal="left" vertical="center"/>
    </xf>
    <xf borderId="4" fillId="0" fontId="4" numFmtId="3" xfId="0" applyBorder="1" applyFont="1" applyNumberFormat="1"/>
    <xf borderId="4" fillId="0" fontId="8" numFmtId="0" xfId="0" applyAlignment="1" applyBorder="1" applyFont="1">
      <alignment horizontal="left" vertical="center"/>
    </xf>
    <xf borderId="15" fillId="3" fontId="4" numFmtId="3" xfId="0" applyBorder="1" applyFill="1" applyFont="1" applyNumberFormat="1"/>
    <xf borderId="14" fillId="0" fontId="4" numFmtId="3" xfId="0" applyBorder="1" applyFont="1" applyNumberFormat="1"/>
    <xf borderId="7" fillId="0" fontId="4" numFmtId="3" xfId="0" applyBorder="1" applyFont="1" applyNumberFormat="1"/>
    <xf borderId="15" fillId="0" fontId="4" numFmtId="4" xfId="0" applyBorder="1" applyFont="1" applyNumberFormat="1"/>
    <xf borderId="7" fillId="3" fontId="4" numFmtId="3" xfId="0" applyBorder="1" applyFont="1" applyNumberFormat="1"/>
    <xf borderId="4" fillId="0" fontId="8" numFmtId="0" xfId="0" applyAlignment="1" applyBorder="1" applyFont="1">
      <alignment horizontal="left" shrinkToFit="0" vertical="center" wrapText="1"/>
    </xf>
    <xf borderId="15" fillId="0" fontId="4" numFmtId="0" xfId="0" applyBorder="1" applyFont="1"/>
    <xf borderId="15" fillId="0" fontId="4" numFmtId="3" xfId="0" applyAlignment="1" applyBorder="1" applyFont="1" applyNumberFormat="1">
      <alignment horizontal="center"/>
    </xf>
    <xf borderId="7" fillId="0" fontId="4" numFmtId="0" xfId="0" applyBorder="1" applyFont="1"/>
    <xf borderId="15" fillId="0" fontId="10" numFmtId="0" xfId="0" applyBorder="1" applyFont="1"/>
    <xf borderId="15" fillId="0" fontId="5" numFmtId="3" xfId="0" applyAlignment="1" applyBorder="1" applyFont="1" applyNumberFormat="1">
      <alignment horizontal="center"/>
    </xf>
    <xf borderId="14" fillId="0" fontId="7" numFmtId="0" xfId="0" applyAlignment="1" applyBorder="1" applyFont="1">
      <alignment horizontal="left" vertical="center"/>
    </xf>
    <xf borderId="15" fillId="0" fontId="5" numFmtId="3" xfId="0" applyBorder="1" applyFont="1" applyNumberFormat="1"/>
    <xf borderId="15" fillId="0" fontId="7" numFmtId="164" xfId="0" applyAlignment="1" applyBorder="1" applyFont="1" applyNumberFormat="1">
      <alignment horizontal="center" vertical="center"/>
    </xf>
    <xf borderId="15" fillId="0" fontId="5" numFmtId="0" xfId="0" applyAlignment="1" applyBorder="1" applyFont="1">
      <alignment horizontal="center"/>
    </xf>
    <xf borderId="15" fillId="0" fontId="7" numFmtId="0" xfId="0" applyAlignment="1" applyBorder="1" applyFont="1">
      <alignment horizontal="left" vertical="center"/>
    </xf>
    <xf borderId="15" fillId="3" fontId="5" numFmtId="0" xfId="0" applyBorder="1" applyFont="1"/>
    <xf borderId="15" fillId="0" fontId="5" numFmtId="0" xfId="0" applyBorder="1" applyFont="1"/>
    <xf borderId="15" fillId="4" fontId="8" numFmtId="0" xfId="0" applyAlignment="1" applyBorder="1" applyFill="1" applyFont="1">
      <alignment horizontal="center"/>
    </xf>
    <xf borderId="15" fillId="2" fontId="8" numFmtId="3" xfId="0" applyAlignment="1" applyBorder="1" applyFont="1" applyNumberFormat="1">
      <alignment horizontal="center"/>
    </xf>
    <xf borderId="15" fillId="0" fontId="11" numFmtId="3" xfId="0" applyBorder="1" applyFont="1" applyNumberFormat="1"/>
    <xf borderId="16" fillId="0" fontId="11" numFmtId="165" xfId="0" applyAlignment="1" applyBorder="1" applyFont="1" applyNumberFormat="1">
      <alignment horizontal="right" shrinkToFit="0" vertical="bottom" wrapText="1"/>
    </xf>
    <xf borderId="16" fillId="3" fontId="11" numFmtId="165" xfId="0" applyAlignment="1" applyBorder="1" applyFont="1" applyNumberFormat="1">
      <alignment horizontal="right" shrinkToFit="0" vertical="bottom" wrapText="1"/>
    </xf>
    <xf borderId="15" fillId="0" fontId="8" numFmtId="0" xfId="0" applyBorder="1" applyFont="1"/>
    <xf borderId="15" fillId="0" fontId="12" numFmtId="0" xfId="0" applyBorder="1" applyFont="1"/>
    <xf borderId="15" fillId="0" fontId="8" numFmtId="3" xfId="0" applyAlignment="1" applyBorder="1" applyFont="1" applyNumberFormat="1">
      <alignment horizontal="center"/>
    </xf>
    <xf borderId="15" fillId="0" fontId="11" numFmtId="165" xfId="0" applyBorder="1" applyFont="1" applyNumberFormat="1"/>
    <xf borderId="15" fillId="0" fontId="13" numFmtId="3" xfId="0" applyAlignment="1" applyBorder="1" applyFont="1" applyNumberFormat="1">
      <alignment horizontal="center"/>
    </xf>
    <xf borderId="15" fillId="5" fontId="8" numFmtId="0" xfId="0" applyAlignment="1" applyBorder="1" applyFill="1" applyFont="1">
      <alignment horizontal="center"/>
    </xf>
    <xf borderId="15" fillId="6" fontId="8" numFmtId="3" xfId="0" applyAlignment="1" applyBorder="1" applyFill="1" applyFont="1" applyNumberFormat="1">
      <alignment horizontal="center"/>
    </xf>
    <xf borderId="15" fillId="6" fontId="4" numFmtId="0" xfId="0" applyBorder="1" applyFont="1"/>
    <xf borderId="15" fillId="6" fontId="4" numFmtId="3" xfId="0" applyAlignment="1" applyBorder="1" applyFont="1" applyNumberFormat="1">
      <alignment horizontal="center"/>
    </xf>
    <xf borderId="15" fillId="3" fontId="4" numFmtId="3" xfId="0" applyAlignment="1" applyBorder="1" applyFont="1" applyNumberFormat="1">
      <alignment readingOrder="0"/>
    </xf>
    <xf borderId="15" fillId="7" fontId="8" numFmtId="3" xfId="0" applyAlignment="1" applyBorder="1" applyFill="1" applyFont="1" applyNumberFormat="1">
      <alignment horizontal="center"/>
    </xf>
    <xf borderId="15" fillId="0" fontId="5" numFmtId="3" xfId="0" applyAlignment="1" applyBorder="1" applyFont="1" applyNumberFormat="1">
      <alignment horizontal="center" vertical="center"/>
    </xf>
    <xf borderId="17" fillId="0" fontId="5" numFmtId="3" xfId="0" applyAlignment="1" applyBorder="1" applyFont="1" applyNumberFormat="1">
      <alignment horizontal="center" vertical="center"/>
    </xf>
    <xf borderId="17" fillId="0" fontId="7" numFmtId="0" xfId="0" applyAlignment="1" applyBorder="1" applyFont="1">
      <alignment horizontal="left" vertical="center"/>
    </xf>
    <xf borderId="0" fillId="0" fontId="3" numFmtId="0" xfId="0" applyAlignment="1" applyFont="1">
      <alignment horizontal="center"/>
    </xf>
    <xf borderId="0" fillId="0" fontId="5" numFmtId="0" xfId="0" applyAlignment="1" applyFont="1">
      <alignment horizontal="center"/>
    </xf>
    <xf borderId="0" fillId="0" fontId="10" numFmtId="0" xfId="0" applyFont="1"/>
    <xf borderId="2" fillId="0" fontId="10" numFmtId="0" xfId="0" applyAlignment="1" applyBorder="1" applyFont="1">
      <alignment horizontal="center"/>
    </xf>
    <xf borderId="6" fillId="0" fontId="4" numFmtId="0" xfId="0" applyAlignment="1" applyBorder="1" applyFont="1">
      <alignment horizontal="center" vertical="top"/>
    </xf>
    <xf borderId="10" fillId="0" fontId="2" numFmtId="0" xfId="0" applyAlignment="1" applyBorder="1" applyFont="1">
      <alignment horizontal="center"/>
    </xf>
    <xf borderId="10" fillId="0" fontId="14" numFmtId="0" xfId="0" applyAlignment="1" applyBorder="1" applyFont="1">
      <alignment horizontal="center" vertical="center"/>
    </xf>
    <xf borderId="0" fillId="0" fontId="8" numFmtId="0" xfId="0" applyAlignment="1" applyFont="1">
      <alignment horizontal="center"/>
    </xf>
    <xf borderId="11" fillId="0" fontId="8" numFmtId="0" xfId="0" applyAlignment="1" applyBorder="1" applyFont="1">
      <alignment horizontal="center"/>
    </xf>
    <xf borderId="2" fillId="0" fontId="8" numFmtId="0" xfId="0" applyAlignment="1" applyBorder="1" applyFont="1">
      <alignment horizontal="center" vertical="top"/>
    </xf>
    <xf borderId="15" fillId="2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15" fillId="0" fontId="1" numFmtId="0" xfId="0" applyAlignment="1" applyBorder="1" applyFont="1">
      <alignment horizontal="center"/>
    </xf>
    <xf borderId="15" fillId="0" fontId="1" numFmtId="3" xfId="0" applyAlignment="1" applyBorder="1" applyFont="1" applyNumberFormat="1">
      <alignment horizontal="center"/>
    </xf>
    <xf borderId="15" fillId="0" fontId="8" numFmtId="0" xfId="0" applyAlignment="1" applyBorder="1" applyFont="1">
      <alignment horizontal="left"/>
    </xf>
    <xf borderId="4" fillId="0" fontId="9" numFmtId="3" xfId="0" applyAlignment="1" applyBorder="1" applyFont="1" applyNumberFormat="1">
      <alignment horizontal="center"/>
    </xf>
    <xf borderId="4" fillId="0" fontId="9" numFmtId="0" xfId="0" applyAlignment="1" applyBorder="1" applyFont="1">
      <alignment horizontal="left" vertical="center"/>
    </xf>
    <xf borderId="4" fillId="0" fontId="9" numFmtId="3" xfId="0" applyAlignment="1" applyBorder="1" applyFont="1" applyNumberFormat="1">
      <alignment horizontal="center" vertical="center"/>
    </xf>
    <xf borderId="17" fillId="0" fontId="9" numFmtId="3" xfId="0" applyAlignment="1" applyBorder="1" applyFont="1" applyNumberFormat="1">
      <alignment horizontal="center" vertical="center"/>
    </xf>
    <xf borderId="17" fillId="0" fontId="9" numFmtId="0" xfId="0" applyAlignment="1" applyBorder="1" applyFont="1">
      <alignment horizontal="center"/>
    </xf>
    <xf borderId="15" fillId="0" fontId="9" numFmtId="0" xfId="0" applyAlignment="1" applyBorder="1" applyFont="1">
      <alignment horizontal="left" vertical="center"/>
    </xf>
    <xf borderId="18" fillId="2" fontId="1" numFmtId="3" xfId="0" applyAlignment="1" applyBorder="1" applyFont="1" applyNumberFormat="1">
      <alignment horizontal="center"/>
    </xf>
    <xf borderId="19" fillId="0" fontId="1" numFmtId="3" xfId="0" applyAlignment="1" applyBorder="1" applyFont="1" applyNumberFormat="1">
      <alignment horizontal="center"/>
    </xf>
    <xf borderId="19" fillId="0" fontId="6" numFmtId="0" xfId="0" applyBorder="1" applyFont="1"/>
    <xf borderId="20" fillId="0" fontId="6" numFmtId="0" xfId="0" applyBorder="1" applyFont="1"/>
    <xf borderId="21" fillId="0" fontId="1" numFmtId="0" xfId="0" applyAlignment="1" applyBorder="1" applyFont="1">
      <alignment horizontal="center"/>
    </xf>
    <xf borderId="22" fillId="2" fontId="1" numFmtId="3" xfId="0" applyAlignment="1" applyBorder="1" applyFont="1" applyNumberFormat="1">
      <alignment horizontal="center"/>
    </xf>
    <xf borderId="15" fillId="0" fontId="1" numFmtId="0" xfId="0" applyAlignment="1" applyBorder="1" applyFont="1">
      <alignment horizontal="left"/>
    </xf>
    <xf borderId="15" fillId="0" fontId="9" numFmtId="0" xfId="0" applyAlignment="1" applyBorder="1" applyFont="1">
      <alignment horizontal="center" vertical="center"/>
    </xf>
    <xf borderId="17" fillId="0" fontId="9" numFmtId="0" xfId="0" applyAlignment="1" applyBorder="1" applyFont="1">
      <alignment horizontal="center" vertical="center"/>
    </xf>
    <xf borderId="15" fillId="2" fontId="9" numFmtId="0" xfId="0" applyAlignment="1" applyBorder="1" applyFont="1">
      <alignment horizontal="center" vertical="center"/>
    </xf>
    <xf borderId="22" fillId="0" fontId="9" numFmtId="3" xfId="0" applyAlignment="1" applyBorder="1" applyFont="1" applyNumberFormat="1">
      <alignment horizontal="center" vertical="center"/>
    </xf>
    <xf borderId="23" fillId="2" fontId="9" numFmtId="0" xfId="0" applyAlignment="1" applyBorder="1" applyFont="1">
      <alignment horizontal="center" vertical="center"/>
    </xf>
    <xf borderId="22" fillId="0" fontId="1" numFmtId="0" xfId="0" applyAlignment="1" applyBorder="1" applyFont="1">
      <alignment horizontal="center" vertical="center"/>
    </xf>
    <xf borderId="22" fillId="2" fontId="9" numFmtId="3" xfId="0" applyAlignment="1" applyBorder="1" applyFont="1" applyNumberFormat="1">
      <alignment horizontal="center" vertical="center"/>
    </xf>
    <xf borderId="15" fillId="3" fontId="1" numFmtId="0" xfId="0" applyAlignment="1" applyBorder="1" applyFont="1">
      <alignment horizontal="center"/>
    </xf>
    <xf borderId="15" fillId="3" fontId="1" numFmtId="3" xfId="0" applyAlignment="1" applyBorder="1" applyFont="1" applyNumberFormat="1">
      <alignment horizontal="center"/>
    </xf>
    <xf borderId="4" fillId="0" fontId="9" numFmtId="0" xfId="0" applyAlignment="1" applyBorder="1" applyFont="1">
      <alignment horizontal="left"/>
    </xf>
    <xf borderId="22" fillId="0" fontId="1" numFmtId="3" xfId="0" applyAlignment="1" applyBorder="1" applyFont="1" applyNumberFormat="1">
      <alignment horizontal="center"/>
    </xf>
    <xf borderId="23" fillId="2" fontId="1" numFmtId="0" xfId="0" applyAlignment="1" applyBorder="1" applyFont="1">
      <alignment horizontal="center"/>
    </xf>
    <xf borderId="20" fillId="0" fontId="1" numFmtId="0" xfId="0" applyAlignment="1" applyBorder="1" applyFont="1">
      <alignment horizontal="center"/>
    </xf>
    <xf borderId="15" fillId="2" fontId="1" numFmtId="0" xfId="0" applyAlignment="1" applyBorder="1" applyFont="1">
      <alignment horizontal="center" vertical="center"/>
    </xf>
    <xf borderId="22" fillId="0" fontId="1" numFmtId="3" xfId="0" applyAlignment="1" applyBorder="1" applyFont="1" applyNumberFormat="1">
      <alignment horizontal="center" vertical="center"/>
    </xf>
    <xf borderId="23" fillId="2" fontId="1" numFmtId="0" xfId="0" applyAlignment="1" applyBorder="1" applyFont="1">
      <alignment horizontal="center" vertical="center"/>
    </xf>
    <xf borderId="20" fillId="0" fontId="1" numFmtId="0" xfId="0" applyAlignment="1" applyBorder="1" applyFont="1">
      <alignment horizontal="center" vertical="center"/>
    </xf>
    <xf borderId="22" fillId="2" fontId="1" numFmtId="3" xfId="0" applyAlignment="1" applyBorder="1" applyFont="1" applyNumberFormat="1">
      <alignment horizontal="center" vertical="center"/>
    </xf>
    <xf borderId="24" fillId="7" fontId="8" numFmtId="3" xfId="0" applyAlignment="1" applyBorder="1" applyFont="1" applyNumberFormat="1">
      <alignment horizontal="center"/>
    </xf>
    <xf borderId="15" fillId="0" fontId="1" numFmtId="0" xfId="0" applyAlignment="1" applyBorder="1" applyFont="1">
      <alignment horizontal="center" vertical="center"/>
    </xf>
    <xf borderId="15" fillId="0" fontId="1" numFmtId="3" xfId="0" applyAlignment="1" applyBorder="1" applyFont="1" applyNumberFormat="1">
      <alignment horizontal="center" vertical="center"/>
    </xf>
    <xf borderId="15" fillId="0" fontId="1" numFmtId="0" xfId="0" applyAlignment="1" applyBorder="1" applyFont="1">
      <alignment horizontal="left" vertical="center"/>
    </xf>
    <xf borderId="0" fillId="0" fontId="15" numFmtId="3" xfId="0" applyFont="1" applyNumberFormat="1"/>
    <xf borderId="17" fillId="0" fontId="9" numFmtId="3" xfId="0" applyAlignment="1" applyBorder="1" applyFont="1" applyNumberFormat="1">
      <alignment horizontal="center"/>
    </xf>
    <xf borderId="17" fillId="0" fontId="1" numFmtId="0" xfId="0" applyAlignment="1" applyBorder="1" applyFont="1">
      <alignment horizontal="center"/>
    </xf>
    <xf borderId="17" fillId="0" fontId="9" numFmtId="0" xfId="0" applyAlignment="1" applyBorder="1" applyFont="1">
      <alignment horizontal="left"/>
    </xf>
    <xf borderId="25" fillId="3" fontId="1" numFmtId="3" xfId="0" applyAlignment="1" applyBorder="1" applyFont="1" applyNumberFormat="1">
      <alignment horizontal="center"/>
    </xf>
    <xf borderId="17" fillId="3" fontId="1" numFmtId="0" xfId="0" applyAlignment="1" applyBorder="1" applyFont="1">
      <alignment horizontal="center"/>
    </xf>
    <xf borderId="26" fillId="0" fontId="9" numFmtId="0" xfId="0" applyBorder="1" applyFont="1"/>
    <xf borderId="15" fillId="3" fontId="16" numFmtId="3" xfId="0" applyAlignment="1" applyBorder="1" applyFont="1" applyNumberFormat="1">
      <alignment horizontal="center"/>
    </xf>
    <xf borderId="15" fillId="0" fontId="16" numFmtId="3" xfId="0" applyAlignment="1" applyBorder="1" applyFont="1" applyNumberFormat="1">
      <alignment horizontal="center"/>
    </xf>
    <xf borderId="27" fillId="0" fontId="1" numFmtId="3" xfId="0" applyAlignment="1" applyBorder="1" applyFont="1" applyNumberFormat="1">
      <alignment horizontal="center"/>
    </xf>
    <xf borderId="28" fillId="0" fontId="1" numFmtId="0" xfId="0" applyAlignment="1" applyBorder="1" applyFont="1">
      <alignment horizontal="center"/>
    </xf>
    <xf borderId="29" fillId="0" fontId="5" numFmtId="0" xfId="0" applyBorder="1" applyFont="1"/>
    <xf borderId="14" fillId="0" fontId="1" numFmtId="0" xfId="0" applyAlignment="1" applyBorder="1" applyFont="1">
      <alignment horizontal="center"/>
    </xf>
    <xf borderId="23" fillId="8" fontId="1" numFmtId="3" xfId="0" applyAlignment="1" applyBorder="1" applyFill="1" applyFont="1" applyNumberFormat="1">
      <alignment horizontal="center"/>
    </xf>
    <xf borderId="18" fillId="3" fontId="1" numFmtId="3" xfId="0" applyAlignment="1" applyBorder="1" applyFont="1" applyNumberFormat="1">
      <alignment horizontal="left"/>
    </xf>
    <xf borderId="15" fillId="2" fontId="1" numFmtId="3" xfId="0" applyAlignment="1" applyBorder="1" applyFont="1" applyNumberFormat="1">
      <alignment horizontal="center"/>
    </xf>
    <xf borderId="15" fillId="0" fontId="1" numFmtId="0" xfId="0" applyBorder="1" applyFont="1"/>
    <xf borderId="15" fillId="0" fontId="9" numFmtId="0" xfId="0" applyAlignment="1" applyBorder="1" applyFont="1">
      <alignment horizontal="left"/>
    </xf>
    <xf borderId="15" fillId="7" fontId="1" numFmtId="3" xfId="0" applyAlignment="1" applyBorder="1" applyFont="1" applyNumberFormat="1">
      <alignment horizontal="center"/>
    </xf>
    <xf borderId="25" fillId="0" fontId="9" numFmtId="0" xfId="0" applyAlignment="1" applyBorder="1" applyFont="1">
      <alignment horizontal="center" vertical="center"/>
    </xf>
    <xf borderId="25" fillId="8" fontId="5" numFmtId="3" xfId="0" applyAlignment="1" applyBorder="1" applyFont="1" applyNumberFormat="1">
      <alignment horizontal="center" vertical="center"/>
    </xf>
    <xf borderId="25" fillId="0" fontId="5" numFmtId="0" xfId="0" applyAlignment="1" applyBorder="1" applyFont="1">
      <alignment horizontal="left" vertical="center"/>
    </xf>
    <xf borderId="25" fillId="3" fontId="5" numFmtId="3" xfId="0" applyAlignment="1" applyBorder="1" applyFont="1" applyNumberFormat="1">
      <alignment horizontal="center" readingOrder="0" vertical="center"/>
    </xf>
    <xf borderId="25" fillId="0" fontId="5" numFmtId="3" xfId="0" applyAlignment="1" applyBorder="1" applyFont="1" applyNumberFormat="1">
      <alignment horizontal="center" vertical="center"/>
    </xf>
    <xf borderId="0" fillId="0" fontId="1" numFmtId="0" xfId="0" applyFont="1"/>
    <xf borderId="30" fillId="7" fontId="8" numFmtId="0" xfId="0" applyBorder="1" applyFont="1"/>
    <xf borderId="0" fillId="0" fontId="8" numFmtId="3" xfId="0" applyFont="1" applyNumberFormat="1"/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17.86"/>
    <col customWidth="1" min="3" max="3" width="16.0"/>
    <col customWidth="1" min="4" max="4" width="21.71"/>
    <col customWidth="1" min="5" max="5" width="8.0"/>
    <col customWidth="1" min="6" max="6" width="41.0"/>
    <col customWidth="1" min="7" max="7" width="15.57"/>
    <col customWidth="1" min="8" max="8" width="19.43"/>
    <col customWidth="1" min="9" max="9" width="16.0"/>
    <col customWidth="1" min="10" max="10" width="5.43"/>
  </cols>
  <sheetData>
    <row r="1" ht="15.75" customHeight="1">
      <c r="A1" s="1"/>
      <c r="B1" s="2"/>
      <c r="C1" s="2"/>
      <c r="D1" s="3" t="s">
        <v>0</v>
      </c>
      <c r="H1" s="4"/>
      <c r="I1" s="4"/>
      <c r="J1" s="5"/>
    </row>
    <row r="2" ht="15.75" customHeight="1">
      <c r="A2" s="1"/>
      <c r="B2" s="6" t="s">
        <v>1</v>
      </c>
      <c r="C2" s="2"/>
      <c r="D2" s="7" t="s">
        <v>2</v>
      </c>
      <c r="H2" s="4"/>
      <c r="I2" s="4"/>
      <c r="J2" s="5"/>
    </row>
    <row r="3" ht="15.75" customHeight="1">
      <c r="A3" s="1"/>
      <c r="B3" s="6" t="s">
        <v>3</v>
      </c>
      <c r="C3" s="2"/>
      <c r="D3" s="8"/>
      <c r="E3" s="9" t="s">
        <v>4</v>
      </c>
      <c r="F3" s="10"/>
      <c r="G3" s="4"/>
      <c r="H3" s="4" t="s">
        <v>5</v>
      </c>
      <c r="I3" s="4"/>
      <c r="J3" s="5"/>
    </row>
    <row r="4" ht="15.75" customHeight="1">
      <c r="A4" s="11"/>
      <c r="B4" s="12"/>
      <c r="C4" s="12"/>
      <c r="D4" s="13" t="s">
        <v>6</v>
      </c>
      <c r="E4" s="10"/>
      <c r="F4" s="10"/>
      <c r="G4" s="10"/>
      <c r="H4" s="14" t="s">
        <v>7</v>
      </c>
      <c r="I4" s="10"/>
      <c r="J4" s="15"/>
    </row>
    <row r="5">
      <c r="A5" s="16"/>
      <c r="B5" s="17" t="s">
        <v>8</v>
      </c>
      <c r="C5" s="18"/>
      <c r="D5" s="19"/>
      <c r="E5" s="20" t="s">
        <v>9</v>
      </c>
      <c r="F5" s="21"/>
      <c r="G5" s="22" t="s">
        <v>10</v>
      </c>
      <c r="H5" s="23"/>
      <c r="I5" s="21"/>
      <c r="J5" s="16"/>
    </row>
    <row r="6">
      <c r="A6" s="24"/>
      <c r="B6" s="25" t="s">
        <v>11</v>
      </c>
      <c r="C6" s="10"/>
      <c r="D6" s="26" t="s">
        <v>12</v>
      </c>
      <c r="E6" s="27"/>
      <c r="F6" s="28"/>
      <c r="G6" s="29"/>
      <c r="H6" s="10"/>
      <c r="I6" s="15"/>
      <c r="J6" s="24"/>
    </row>
    <row r="7">
      <c r="A7" s="24"/>
      <c r="B7" s="30" t="s">
        <v>13</v>
      </c>
      <c r="C7" s="30" t="s">
        <v>14</v>
      </c>
      <c r="D7" s="31" t="s">
        <v>15</v>
      </c>
      <c r="E7" s="27"/>
      <c r="F7" s="28"/>
      <c r="G7" s="30" t="s">
        <v>16</v>
      </c>
      <c r="H7" s="30" t="s">
        <v>17</v>
      </c>
      <c r="I7" s="30" t="s">
        <v>18</v>
      </c>
      <c r="J7" s="24"/>
    </row>
    <row r="8">
      <c r="A8" s="32"/>
      <c r="B8" s="33" t="s">
        <v>19</v>
      </c>
      <c r="C8" s="33" t="s">
        <v>20</v>
      </c>
      <c r="D8" s="34" t="s">
        <v>21</v>
      </c>
      <c r="E8" s="29"/>
      <c r="F8" s="15"/>
      <c r="G8" s="33" t="s">
        <v>22</v>
      </c>
      <c r="H8" s="33" t="s">
        <v>23</v>
      </c>
      <c r="I8" s="33" t="s">
        <v>24</v>
      </c>
      <c r="J8" s="32"/>
    </row>
    <row r="9">
      <c r="A9" s="35">
        <v>1.0</v>
      </c>
      <c r="B9" s="36"/>
      <c r="C9" s="18"/>
      <c r="D9" s="19"/>
      <c r="E9" s="35">
        <v>1.0</v>
      </c>
      <c r="F9" s="37" t="s">
        <v>25</v>
      </c>
      <c r="G9" s="36"/>
      <c r="H9" s="18"/>
      <c r="I9" s="19"/>
      <c r="J9" s="35">
        <v>1.0</v>
      </c>
    </row>
    <row r="10">
      <c r="A10" s="38">
        <f t="shared" ref="A10:A55" si="1">A9+1</f>
        <v>2</v>
      </c>
      <c r="B10" s="39">
        <v>82301.74</v>
      </c>
      <c r="C10" s="39">
        <v>76119.5</v>
      </c>
      <c r="D10" s="39">
        <v>90640.0</v>
      </c>
      <c r="E10" s="38">
        <f t="shared" ref="E10:E55" si="2">E9+1</f>
        <v>2</v>
      </c>
      <c r="F10" s="40" t="s">
        <v>26</v>
      </c>
      <c r="G10" s="39">
        <v>76500.0</v>
      </c>
      <c r="H10" s="39">
        <v>76500.0</v>
      </c>
      <c r="I10" s="39"/>
      <c r="J10" s="38">
        <f t="shared" ref="J10:J55" si="3">J9+1</f>
        <v>2</v>
      </c>
    </row>
    <row r="11">
      <c r="A11" s="38">
        <f t="shared" si="1"/>
        <v>3</v>
      </c>
      <c r="B11" s="39">
        <v>1031.14</v>
      </c>
      <c r="C11" s="39">
        <v>1003.74</v>
      </c>
      <c r="D11" s="39">
        <v>22893.61</v>
      </c>
      <c r="E11" s="38">
        <f t="shared" si="2"/>
        <v>3</v>
      </c>
      <c r="F11" s="40" t="s">
        <v>27</v>
      </c>
      <c r="G11" s="39">
        <v>6300.0</v>
      </c>
      <c r="H11" s="39">
        <v>6300.0</v>
      </c>
      <c r="I11" s="39"/>
      <c r="J11" s="38">
        <f t="shared" si="3"/>
        <v>3</v>
      </c>
    </row>
    <row r="12">
      <c r="A12" s="38">
        <f t="shared" si="1"/>
        <v>4</v>
      </c>
      <c r="B12" s="41">
        <v>10007.74</v>
      </c>
      <c r="C12" s="41">
        <v>11854.25</v>
      </c>
      <c r="D12" s="41">
        <v>14420.0</v>
      </c>
      <c r="E12" s="38">
        <f t="shared" si="2"/>
        <v>4</v>
      </c>
      <c r="F12" s="40" t="s">
        <v>28</v>
      </c>
      <c r="G12" s="41">
        <v>14820.0</v>
      </c>
      <c r="H12" s="41">
        <v>14820.0</v>
      </c>
      <c r="I12" s="41"/>
      <c r="J12" s="38">
        <f t="shared" si="3"/>
        <v>4</v>
      </c>
    </row>
    <row r="13">
      <c r="A13" s="38">
        <f t="shared" si="1"/>
        <v>5</v>
      </c>
      <c r="B13" s="39">
        <v>0.0</v>
      </c>
      <c r="C13" s="39">
        <v>0.0</v>
      </c>
      <c r="D13" s="39">
        <v>0.0</v>
      </c>
      <c r="E13" s="38">
        <f t="shared" si="2"/>
        <v>5</v>
      </c>
      <c r="F13" s="42" t="s">
        <v>29</v>
      </c>
      <c r="G13" s="43">
        <v>5280.0</v>
      </c>
      <c r="H13" s="43">
        <v>5280.0</v>
      </c>
      <c r="I13" s="39"/>
      <c r="J13" s="38">
        <f t="shared" si="3"/>
        <v>5</v>
      </c>
    </row>
    <row r="14">
      <c r="A14" s="38">
        <f t="shared" si="1"/>
        <v>6</v>
      </c>
      <c r="B14" s="44">
        <v>2746.06</v>
      </c>
      <c r="C14" s="44">
        <v>660.89</v>
      </c>
      <c r="D14" s="44">
        <v>4000.0</v>
      </c>
      <c r="E14" s="38">
        <f t="shared" si="2"/>
        <v>6</v>
      </c>
      <c r="F14" s="40" t="s">
        <v>30</v>
      </c>
      <c r="G14" s="44">
        <v>1000.0</v>
      </c>
      <c r="H14" s="44">
        <v>1000.0</v>
      </c>
      <c r="I14" s="44"/>
      <c r="J14" s="38">
        <f t="shared" si="3"/>
        <v>6</v>
      </c>
    </row>
    <row r="15">
      <c r="A15" s="38">
        <f t="shared" si="1"/>
        <v>7</v>
      </c>
      <c r="B15" s="45">
        <v>5000.0</v>
      </c>
      <c r="C15" s="45">
        <v>0.0</v>
      </c>
      <c r="D15" s="45">
        <v>5000.0</v>
      </c>
      <c r="E15" s="38">
        <f t="shared" si="2"/>
        <v>7</v>
      </c>
      <c r="F15" s="42" t="s">
        <v>31</v>
      </c>
      <c r="G15" s="45">
        <v>0.0</v>
      </c>
      <c r="H15" s="45">
        <v>0.0</v>
      </c>
      <c r="I15" s="45"/>
      <c r="J15" s="38">
        <f t="shared" si="3"/>
        <v>7</v>
      </c>
    </row>
    <row r="16">
      <c r="A16" s="38">
        <f t="shared" si="1"/>
        <v>8</v>
      </c>
      <c r="B16" s="46"/>
      <c r="C16" s="45">
        <v>31121.75</v>
      </c>
      <c r="D16" s="45">
        <v>40000.0</v>
      </c>
      <c r="E16" s="38">
        <f t="shared" si="2"/>
        <v>8</v>
      </c>
      <c r="F16" s="42" t="s">
        <v>32</v>
      </c>
      <c r="G16" s="47">
        <v>25200.0</v>
      </c>
      <c r="H16" s="47">
        <v>25200.0</v>
      </c>
      <c r="I16" s="45"/>
      <c r="J16" s="38">
        <f t="shared" si="3"/>
        <v>8</v>
      </c>
    </row>
    <row r="17">
      <c r="A17" s="38">
        <f t="shared" si="1"/>
        <v>9</v>
      </c>
      <c r="B17" s="46"/>
      <c r="C17" s="45">
        <v>330.48</v>
      </c>
      <c r="D17" s="45">
        <v>4000.0</v>
      </c>
      <c r="E17" s="38">
        <f t="shared" si="2"/>
        <v>9</v>
      </c>
      <c r="F17" s="48" t="s">
        <v>33</v>
      </c>
      <c r="G17" s="45">
        <v>2800.0</v>
      </c>
      <c r="H17" s="45">
        <v>2800.0</v>
      </c>
      <c r="I17" s="45"/>
      <c r="J17" s="38">
        <f t="shared" si="3"/>
        <v>9</v>
      </c>
    </row>
    <row r="18">
      <c r="A18" s="38">
        <f t="shared" si="1"/>
        <v>10</v>
      </c>
      <c r="B18" s="49"/>
      <c r="C18" s="50"/>
      <c r="D18" s="51"/>
      <c r="E18" s="38">
        <f t="shared" si="2"/>
        <v>10</v>
      </c>
      <c r="F18" s="52"/>
      <c r="G18" s="51"/>
      <c r="H18" s="51"/>
      <c r="I18" s="51"/>
      <c r="J18" s="38">
        <f t="shared" si="3"/>
        <v>10</v>
      </c>
    </row>
    <row r="19" ht="15.75" customHeight="1">
      <c r="A19" s="38">
        <f t="shared" si="1"/>
        <v>11</v>
      </c>
      <c r="B19" s="53">
        <f t="shared" ref="B19:D19" si="4">SUM(B10:B18)</f>
        <v>101086.68</v>
      </c>
      <c r="C19" s="53">
        <f t="shared" si="4"/>
        <v>121090.61</v>
      </c>
      <c r="D19" s="53">
        <f t="shared" si="4"/>
        <v>180953.61</v>
      </c>
      <c r="E19" s="38">
        <f t="shared" si="2"/>
        <v>11</v>
      </c>
      <c r="F19" s="54" t="s">
        <v>34</v>
      </c>
      <c r="G19" s="55">
        <f t="shared" ref="G19:I19" si="5">SUM(G10:G18)</f>
        <v>131900</v>
      </c>
      <c r="H19" s="55">
        <f t="shared" si="5"/>
        <v>131900</v>
      </c>
      <c r="I19" s="55">
        <f t="shared" si="5"/>
        <v>0</v>
      </c>
      <c r="J19" s="38">
        <f t="shared" si="3"/>
        <v>11</v>
      </c>
    </row>
    <row r="20" ht="15.75" customHeight="1">
      <c r="A20" s="38">
        <f t="shared" si="1"/>
        <v>12</v>
      </c>
      <c r="B20" s="56"/>
      <c r="C20" s="57">
        <v>1.0</v>
      </c>
      <c r="D20" s="56">
        <v>1.5</v>
      </c>
      <c r="E20" s="38">
        <f t="shared" si="2"/>
        <v>12</v>
      </c>
      <c r="F20" s="58" t="s">
        <v>35</v>
      </c>
      <c r="G20" s="59">
        <v>1.75</v>
      </c>
      <c r="H20" s="59">
        <v>1.75</v>
      </c>
      <c r="I20" s="60"/>
      <c r="J20" s="38">
        <f t="shared" si="3"/>
        <v>12</v>
      </c>
    </row>
    <row r="21" ht="15.75" customHeight="1">
      <c r="A21" s="61">
        <f t="shared" si="1"/>
        <v>13</v>
      </c>
      <c r="B21" s="62"/>
      <c r="C21" s="62"/>
      <c r="D21" s="62"/>
      <c r="E21" s="61">
        <f t="shared" si="2"/>
        <v>13</v>
      </c>
      <c r="F21" s="58" t="s">
        <v>36</v>
      </c>
      <c r="G21" s="62"/>
      <c r="H21" s="62"/>
      <c r="I21" s="62"/>
      <c r="J21" s="61">
        <f t="shared" si="3"/>
        <v>13</v>
      </c>
    </row>
    <row r="22" ht="15.75" customHeight="1">
      <c r="A22" s="38">
        <f t="shared" si="1"/>
        <v>14</v>
      </c>
      <c r="B22" s="63">
        <v>7456.21</v>
      </c>
      <c r="C22" s="63">
        <v>9110.67</v>
      </c>
      <c r="D22" s="63">
        <v>9000.0</v>
      </c>
      <c r="E22" s="38">
        <f t="shared" si="2"/>
        <v>14</v>
      </c>
      <c r="F22" s="40" t="s">
        <v>37</v>
      </c>
      <c r="G22" s="64">
        <v>10000.0</v>
      </c>
      <c r="H22" s="64">
        <v>10000.0</v>
      </c>
      <c r="I22" s="63"/>
      <c r="J22" s="38">
        <f t="shared" si="3"/>
        <v>14</v>
      </c>
    </row>
    <row r="23" ht="15.75" customHeight="1">
      <c r="A23" s="38">
        <f t="shared" si="1"/>
        <v>15</v>
      </c>
      <c r="B23" s="63">
        <v>7045.98</v>
      </c>
      <c r="C23" s="63">
        <v>3364.67</v>
      </c>
      <c r="D23" s="63">
        <v>9000.0</v>
      </c>
      <c r="E23" s="38">
        <f t="shared" si="2"/>
        <v>15</v>
      </c>
      <c r="F23" s="40" t="s">
        <v>38</v>
      </c>
      <c r="G23" s="64">
        <v>4000.0</v>
      </c>
      <c r="H23" s="64">
        <v>4000.0</v>
      </c>
      <c r="I23" s="63"/>
      <c r="J23" s="38">
        <f t="shared" si="3"/>
        <v>15</v>
      </c>
    </row>
    <row r="24" ht="15.75" customHeight="1">
      <c r="A24" s="38">
        <f t="shared" si="1"/>
        <v>16</v>
      </c>
      <c r="B24" s="63">
        <v>10658.41</v>
      </c>
      <c r="C24" s="63">
        <v>1188.41</v>
      </c>
      <c r="D24" s="63">
        <v>17000.0</v>
      </c>
      <c r="E24" s="38">
        <f t="shared" si="2"/>
        <v>16</v>
      </c>
      <c r="F24" s="40" t="s">
        <v>39</v>
      </c>
      <c r="G24" s="65">
        <v>25000.0</v>
      </c>
      <c r="H24" s="65">
        <v>25000.0</v>
      </c>
      <c r="I24" s="63"/>
      <c r="J24" s="38">
        <f t="shared" si="3"/>
        <v>16</v>
      </c>
    </row>
    <row r="25" ht="15.75" customHeight="1">
      <c r="A25" s="38">
        <f t="shared" si="1"/>
        <v>17</v>
      </c>
      <c r="B25" s="63">
        <v>3427.25</v>
      </c>
      <c r="C25" s="63">
        <v>7370.0</v>
      </c>
      <c r="D25" s="63">
        <v>8300.0</v>
      </c>
      <c r="E25" s="38">
        <f t="shared" si="2"/>
        <v>17</v>
      </c>
      <c r="F25" s="66" t="s">
        <v>40</v>
      </c>
      <c r="G25" s="65">
        <v>14000.0</v>
      </c>
      <c r="H25" s="65">
        <v>14000.0</v>
      </c>
      <c r="I25" s="63"/>
      <c r="J25" s="38">
        <f t="shared" si="3"/>
        <v>17</v>
      </c>
    </row>
    <row r="26" ht="15.75" customHeight="1">
      <c r="A26" s="38">
        <f t="shared" si="1"/>
        <v>18</v>
      </c>
      <c r="B26" s="63">
        <v>13815.76</v>
      </c>
      <c r="C26" s="63">
        <v>12120.79</v>
      </c>
      <c r="D26" s="63">
        <v>23000.0</v>
      </c>
      <c r="E26" s="38">
        <f t="shared" si="2"/>
        <v>18</v>
      </c>
      <c r="F26" s="40" t="s">
        <v>41</v>
      </c>
      <c r="G26" s="64">
        <v>29000.0</v>
      </c>
      <c r="H26" s="64">
        <v>29000.0</v>
      </c>
      <c r="I26" s="63"/>
      <c r="J26" s="38">
        <f t="shared" si="3"/>
        <v>18</v>
      </c>
    </row>
    <row r="27" ht="15.75" customHeight="1">
      <c r="A27" s="38">
        <f t="shared" si="1"/>
        <v>19</v>
      </c>
      <c r="B27" s="63">
        <v>5405.4</v>
      </c>
      <c r="C27" s="63">
        <v>6970.17</v>
      </c>
      <c r="D27" s="63">
        <v>10000.0</v>
      </c>
      <c r="E27" s="38">
        <f t="shared" si="2"/>
        <v>19</v>
      </c>
      <c r="F27" s="66" t="s">
        <v>42</v>
      </c>
      <c r="G27" s="64">
        <v>10000.0</v>
      </c>
      <c r="H27" s="64">
        <v>10000.0</v>
      </c>
      <c r="I27" s="63"/>
      <c r="J27" s="38">
        <f t="shared" si="3"/>
        <v>19</v>
      </c>
    </row>
    <row r="28" ht="15.75" customHeight="1">
      <c r="A28" s="38">
        <f t="shared" si="1"/>
        <v>20</v>
      </c>
      <c r="B28" s="63">
        <v>3409.63</v>
      </c>
      <c r="C28" s="63">
        <v>7264.43</v>
      </c>
      <c r="D28" s="63">
        <v>10000.0</v>
      </c>
      <c r="E28" s="38">
        <f t="shared" si="2"/>
        <v>20</v>
      </c>
      <c r="F28" s="40" t="s">
        <v>43</v>
      </c>
      <c r="G28" s="64">
        <v>7000.0</v>
      </c>
      <c r="H28" s="64">
        <v>7000.0</v>
      </c>
      <c r="I28" s="63"/>
      <c r="J28" s="38">
        <f t="shared" si="3"/>
        <v>20</v>
      </c>
    </row>
    <row r="29" ht="15.75" customHeight="1">
      <c r="A29" s="38">
        <f t="shared" si="1"/>
        <v>21</v>
      </c>
      <c r="B29" s="63">
        <v>7042.93</v>
      </c>
      <c r="C29" s="63">
        <v>2959.49</v>
      </c>
      <c r="D29" s="63">
        <v>28000.0</v>
      </c>
      <c r="E29" s="38">
        <f t="shared" si="2"/>
        <v>21</v>
      </c>
      <c r="F29" s="40" t="s">
        <v>44</v>
      </c>
      <c r="G29" s="64">
        <v>10000.0</v>
      </c>
      <c r="H29" s="64">
        <v>10000.0</v>
      </c>
      <c r="I29" s="63"/>
      <c r="J29" s="38">
        <f t="shared" si="3"/>
        <v>21</v>
      </c>
    </row>
    <row r="30" ht="15.75" customHeight="1">
      <c r="A30" s="38">
        <f t="shared" si="1"/>
        <v>22</v>
      </c>
      <c r="B30" s="63">
        <v>5600.0</v>
      </c>
      <c r="C30" s="63">
        <v>7958.0</v>
      </c>
      <c r="D30" s="63">
        <v>10000.0</v>
      </c>
      <c r="E30" s="38">
        <f t="shared" si="2"/>
        <v>22</v>
      </c>
      <c r="F30" s="40" t="s">
        <v>45</v>
      </c>
      <c r="G30" s="64">
        <v>8000.0</v>
      </c>
      <c r="H30" s="64">
        <v>8000.0</v>
      </c>
      <c r="I30" s="63"/>
      <c r="J30" s="38">
        <f t="shared" si="3"/>
        <v>22</v>
      </c>
    </row>
    <row r="31" ht="15.75" customHeight="1">
      <c r="A31" s="38">
        <f t="shared" si="1"/>
        <v>23</v>
      </c>
      <c r="B31" s="63">
        <v>6051.0</v>
      </c>
      <c r="C31" s="63">
        <v>3413.0</v>
      </c>
      <c r="D31" s="63">
        <v>8000.0</v>
      </c>
      <c r="E31" s="38">
        <f t="shared" si="2"/>
        <v>23</v>
      </c>
      <c r="F31" s="40" t="s">
        <v>46</v>
      </c>
      <c r="G31" s="64">
        <v>10000.0</v>
      </c>
      <c r="H31" s="64">
        <v>10000.0</v>
      </c>
      <c r="I31" s="63"/>
      <c r="J31" s="38">
        <f t="shared" si="3"/>
        <v>23</v>
      </c>
    </row>
    <row r="32" ht="15.75" customHeight="1">
      <c r="A32" s="38">
        <f t="shared" si="1"/>
        <v>24</v>
      </c>
      <c r="B32" s="63">
        <v>4930.84</v>
      </c>
      <c r="C32" s="63">
        <v>9550.27</v>
      </c>
      <c r="D32" s="63">
        <v>8000.0</v>
      </c>
      <c r="E32" s="38">
        <f t="shared" si="2"/>
        <v>24</v>
      </c>
      <c r="F32" s="40" t="s">
        <v>47</v>
      </c>
      <c r="G32" s="64">
        <v>8000.0</v>
      </c>
      <c r="H32" s="64">
        <v>8000.0</v>
      </c>
      <c r="I32" s="63"/>
      <c r="J32" s="38">
        <f t="shared" si="3"/>
        <v>24</v>
      </c>
    </row>
    <row r="33" ht="15.75" customHeight="1">
      <c r="A33" s="38">
        <f t="shared" si="1"/>
        <v>25</v>
      </c>
      <c r="B33" s="63">
        <v>1710.2</v>
      </c>
      <c r="C33" s="63">
        <v>2385.18</v>
      </c>
      <c r="D33" s="63">
        <v>3000.0</v>
      </c>
      <c r="E33" s="38">
        <f t="shared" si="2"/>
        <v>25</v>
      </c>
      <c r="F33" s="40" t="s">
        <v>48</v>
      </c>
      <c r="G33" s="64">
        <v>4000.0</v>
      </c>
      <c r="H33" s="64">
        <v>4000.0</v>
      </c>
      <c r="I33" s="63"/>
      <c r="J33" s="38">
        <f t="shared" si="3"/>
        <v>25</v>
      </c>
    </row>
    <row r="34" ht="15.75" customHeight="1">
      <c r="A34" s="38">
        <f t="shared" si="1"/>
        <v>26</v>
      </c>
      <c r="B34" s="63">
        <v>5994.88</v>
      </c>
      <c r="C34" s="63">
        <v>9604.11</v>
      </c>
      <c r="D34" s="63">
        <v>8000.0</v>
      </c>
      <c r="E34" s="38">
        <f t="shared" si="2"/>
        <v>26</v>
      </c>
      <c r="F34" s="40" t="s">
        <v>49</v>
      </c>
      <c r="G34" s="64">
        <v>12000.0</v>
      </c>
      <c r="H34" s="64">
        <v>12000.0</v>
      </c>
      <c r="I34" s="63"/>
      <c r="J34" s="38">
        <f t="shared" si="3"/>
        <v>26</v>
      </c>
    </row>
    <row r="35" ht="15.75" customHeight="1">
      <c r="A35" s="38">
        <f t="shared" si="1"/>
        <v>27</v>
      </c>
      <c r="B35" s="63">
        <v>1037.74</v>
      </c>
      <c r="C35" s="63">
        <v>1588.62</v>
      </c>
      <c r="D35" s="63">
        <v>6500.0</v>
      </c>
      <c r="E35" s="38">
        <f t="shared" si="2"/>
        <v>27</v>
      </c>
      <c r="F35" s="67" t="s">
        <v>50</v>
      </c>
      <c r="G35" s="64">
        <v>10000.0</v>
      </c>
      <c r="H35" s="64">
        <v>10000.0</v>
      </c>
      <c r="I35" s="63"/>
      <c r="J35" s="38">
        <f t="shared" si="3"/>
        <v>27</v>
      </c>
    </row>
    <row r="36" ht="15.75" customHeight="1">
      <c r="A36" s="38">
        <f t="shared" si="1"/>
        <v>28</v>
      </c>
      <c r="B36" s="63">
        <v>3814.84</v>
      </c>
      <c r="C36" s="63">
        <v>3968.54</v>
      </c>
      <c r="D36" s="63">
        <v>5000.0</v>
      </c>
      <c r="E36" s="38">
        <f t="shared" si="2"/>
        <v>28</v>
      </c>
      <c r="F36" s="67" t="s">
        <v>51</v>
      </c>
      <c r="G36" s="64">
        <v>5000.0</v>
      </c>
      <c r="H36" s="64">
        <v>5000.0</v>
      </c>
      <c r="I36" s="63"/>
      <c r="J36" s="38">
        <f t="shared" si="3"/>
        <v>28</v>
      </c>
    </row>
    <row r="37" ht="15.75" customHeight="1">
      <c r="A37" s="38">
        <f t="shared" si="1"/>
        <v>29</v>
      </c>
      <c r="B37" s="63">
        <v>8495.71</v>
      </c>
      <c r="C37" s="63">
        <v>39787.65</v>
      </c>
      <c r="D37" s="63">
        <v>7500.0</v>
      </c>
      <c r="E37" s="38">
        <f t="shared" si="2"/>
        <v>29</v>
      </c>
      <c r="F37" s="40" t="s">
        <v>52</v>
      </c>
      <c r="G37" s="64">
        <v>10000.0</v>
      </c>
      <c r="H37" s="64">
        <v>10000.0</v>
      </c>
      <c r="I37" s="63"/>
      <c r="J37" s="38">
        <f t="shared" si="3"/>
        <v>29</v>
      </c>
    </row>
    <row r="38" ht="15.75" customHeight="1">
      <c r="A38" s="38">
        <f t="shared" si="1"/>
        <v>30</v>
      </c>
      <c r="B38" s="63">
        <v>4069.55</v>
      </c>
      <c r="C38" s="63">
        <v>2593.15</v>
      </c>
      <c r="D38" s="63">
        <v>5000.0</v>
      </c>
      <c r="E38" s="38">
        <f t="shared" si="2"/>
        <v>30</v>
      </c>
      <c r="F38" s="40" t="s">
        <v>53</v>
      </c>
      <c r="G38" s="64">
        <v>5000.0</v>
      </c>
      <c r="H38" s="64">
        <v>5000.0</v>
      </c>
      <c r="I38" s="63"/>
      <c r="J38" s="38">
        <f t="shared" si="3"/>
        <v>30</v>
      </c>
    </row>
    <row r="39" ht="15.75" customHeight="1">
      <c r="A39" s="38">
        <f t="shared" si="1"/>
        <v>31</v>
      </c>
      <c r="B39" s="63">
        <v>3697.72</v>
      </c>
      <c r="C39" s="63">
        <v>1365.0</v>
      </c>
      <c r="D39" s="63">
        <v>3100.0</v>
      </c>
      <c r="E39" s="38">
        <f t="shared" si="2"/>
        <v>31</v>
      </c>
      <c r="F39" s="67" t="s">
        <v>54</v>
      </c>
      <c r="G39" s="64">
        <v>10000.0</v>
      </c>
      <c r="H39" s="64">
        <v>10000.0</v>
      </c>
      <c r="I39" s="63"/>
      <c r="J39" s="38">
        <f t="shared" si="3"/>
        <v>31</v>
      </c>
    </row>
    <row r="40" ht="15.75" customHeight="1">
      <c r="A40" s="38">
        <f t="shared" si="1"/>
        <v>32</v>
      </c>
      <c r="B40" s="63">
        <v>1599.7</v>
      </c>
      <c r="C40" s="63">
        <v>6162.66</v>
      </c>
      <c r="D40" s="63">
        <v>2500.0</v>
      </c>
      <c r="E40" s="38">
        <f t="shared" si="2"/>
        <v>32</v>
      </c>
      <c r="F40" s="40" t="s">
        <v>55</v>
      </c>
      <c r="G40" s="64">
        <v>2000.0</v>
      </c>
      <c r="H40" s="64">
        <v>2000.0</v>
      </c>
      <c r="I40" s="63"/>
      <c r="J40" s="38">
        <f t="shared" si="3"/>
        <v>32</v>
      </c>
    </row>
    <row r="41" ht="15.75" customHeight="1">
      <c r="A41" s="38">
        <f t="shared" si="1"/>
        <v>33</v>
      </c>
      <c r="B41" s="63">
        <v>186.75</v>
      </c>
      <c r="C41" s="63">
        <v>889.99</v>
      </c>
      <c r="D41" s="63">
        <v>1500.0</v>
      </c>
      <c r="E41" s="38">
        <f t="shared" si="2"/>
        <v>33</v>
      </c>
      <c r="F41" s="66" t="s">
        <v>56</v>
      </c>
      <c r="G41" s="64">
        <v>1500.0</v>
      </c>
      <c r="H41" s="64">
        <v>1500.0</v>
      </c>
      <c r="I41" s="63"/>
      <c r="J41" s="38">
        <f t="shared" si="3"/>
        <v>33</v>
      </c>
    </row>
    <row r="42" ht="15.75" customHeight="1">
      <c r="A42" s="38">
        <f t="shared" si="1"/>
        <v>34</v>
      </c>
      <c r="B42" s="63">
        <v>0.0</v>
      </c>
      <c r="C42" s="63">
        <v>120.72</v>
      </c>
      <c r="D42" s="63">
        <v>600.0</v>
      </c>
      <c r="E42" s="38">
        <f t="shared" si="2"/>
        <v>34</v>
      </c>
      <c r="F42" s="66" t="s">
        <v>57</v>
      </c>
      <c r="G42" s="64">
        <v>600.0</v>
      </c>
      <c r="H42" s="64">
        <v>600.0</v>
      </c>
      <c r="I42" s="63"/>
      <c r="J42" s="38">
        <f t="shared" si="3"/>
        <v>34</v>
      </c>
    </row>
    <row r="43" ht="15.75" customHeight="1">
      <c r="A43" s="38">
        <f t="shared" si="1"/>
        <v>35</v>
      </c>
      <c r="B43" s="63">
        <v>1528.08</v>
      </c>
      <c r="C43" s="63">
        <v>1715.38</v>
      </c>
      <c r="D43" s="63">
        <v>1500.0</v>
      </c>
      <c r="E43" s="38">
        <f t="shared" si="2"/>
        <v>35</v>
      </c>
      <c r="F43" s="66" t="s">
        <v>58</v>
      </c>
      <c r="G43" s="64">
        <v>2000.0</v>
      </c>
      <c r="H43" s="64">
        <v>2000.0</v>
      </c>
      <c r="I43" s="63"/>
      <c r="J43" s="38">
        <f t="shared" si="3"/>
        <v>35</v>
      </c>
    </row>
    <row r="44" ht="15.75" customHeight="1">
      <c r="A44" s="38">
        <f t="shared" si="1"/>
        <v>36</v>
      </c>
      <c r="B44" s="68"/>
      <c r="C44" s="49"/>
      <c r="D44" s="63"/>
      <c r="E44" s="38">
        <f t="shared" si="2"/>
        <v>36</v>
      </c>
      <c r="F44" s="66" t="s">
        <v>59</v>
      </c>
      <c r="G44" s="69">
        <v>10000.0</v>
      </c>
      <c r="H44" s="69">
        <v>10000.0</v>
      </c>
      <c r="I44" s="63"/>
      <c r="J44" s="38">
        <f t="shared" si="3"/>
        <v>36</v>
      </c>
    </row>
    <row r="45" ht="15.75" customHeight="1">
      <c r="A45" s="38">
        <f t="shared" si="1"/>
        <v>37</v>
      </c>
      <c r="B45" s="68"/>
      <c r="C45" s="49"/>
      <c r="D45" s="50"/>
      <c r="E45" s="38">
        <f t="shared" si="2"/>
        <v>37</v>
      </c>
      <c r="F45" s="40"/>
      <c r="G45" s="49"/>
      <c r="H45" s="49"/>
      <c r="I45" s="49"/>
      <c r="J45" s="38">
        <f t="shared" si="3"/>
        <v>37</v>
      </c>
    </row>
    <row r="46" ht="15.75" customHeight="1">
      <c r="A46" s="38">
        <f t="shared" si="1"/>
        <v>38</v>
      </c>
      <c r="B46" s="53">
        <f>SUM(B22:B45)</f>
        <v>106978.58</v>
      </c>
      <c r="C46" s="70">
        <f>SUM(C22:C43)</f>
        <v>141450.9</v>
      </c>
      <c r="D46" s="53">
        <f>SUM(D22:D45)</f>
        <v>184500</v>
      </c>
      <c r="E46" s="38">
        <f t="shared" si="2"/>
        <v>38</v>
      </c>
      <c r="F46" s="58" t="s">
        <v>60</v>
      </c>
      <c r="G46" s="55">
        <f t="shared" ref="G46:I46" si="6">SUM(G22:G45)</f>
        <v>207100</v>
      </c>
      <c r="H46" s="55">
        <f t="shared" si="6"/>
        <v>207100</v>
      </c>
      <c r="I46" s="55">
        <f t="shared" si="6"/>
        <v>0</v>
      </c>
      <c r="J46" s="38">
        <f t="shared" si="3"/>
        <v>38</v>
      </c>
    </row>
    <row r="47" ht="15.75" customHeight="1">
      <c r="A47" s="71">
        <f t="shared" si="1"/>
        <v>39</v>
      </c>
      <c r="B47" s="72"/>
      <c r="C47" s="73"/>
      <c r="D47" s="74"/>
      <c r="E47" s="71">
        <f t="shared" si="2"/>
        <v>39</v>
      </c>
      <c r="F47" s="58" t="s">
        <v>61</v>
      </c>
      <c r="G47" s="73"/>
      <c r="H47" s="73"/>
      <c r="I47" s="73"/>
      <c r="J47" s="71">
        <f t="shared" si="3"/>
        <v>39</v>
      </c>
    </row>
    <row r="48" ht="15.75" customHeight="1">
      <c r="A48" s="38">
        <f t="shared" si="1"/>
        <v>40</v>
      </c>
      <c r="B48" s="46"/>
      <c r="C48" s="46"/>
      <c r="D48" s="39">
        <v>147000.0</v>
      </c>
      <c r="E48" s="38">
        <f t="shared" si="2"/>
        <v>40</v>
      </c>
      <c r="F48" s="40" t="s">
        <v>62</v>
      </c>
      <c r="G48" s="39">
        <v>154000.0</v>
      </c>
      <c r="H48" s="39">
        <v>154000.0</v>
      </c>
      <c r="I48" s="39"/>
      <c r="J48" s="38">
        <f t="shared" si="3"/>
        <v>40</v>
      </c>
    </row>
    <row r="49" ht="15.75" customHeight="1">
      <c r="A49" s="38">
        <f t="shared" si="1"/>
        <v>41</v>
      </c>
      <c r="B49" s="49"/>
      <c r="C49" s="49"/>
      <c r="D49" s="49"/>
      <c r="E49" s="38">
        <f t="shared" si="2"/>
        <v>41</v>
      </c>
      <c r="F49" s="40" t="s">
        <v>63</v>
      </c>
      <c r="G49" s="49"/>
      <c r="H49" s="49"/>
      <c r="I49" s="49"/>
      <c r="J49" s="38">
        <f t="shared" si="3"/>
        <v>41</v>
      </c>
    </row>
    <row r="50" ht="15.75" customHeight="1">
      <c r="A50" s="38">
        <f t="shared" si="1"/>
        <v>42</v>
      </c>
      <c r="B50" s="46"/>
      <c r="C50" s="46"/>
      <c r="D50" s="39">
        <v>150000.0</v>
      </c>
      <c r="E50" s="38">
        <f t="shared" si="2"/>
        <v>42</v>
      </c>
      <c r="F50" s="40" t="s">
        <v>64</v>
      </c>
      <c r="G50" s="75">
        <v>100000.0</v>
      </c>
      <c r="H50" s="75">
        <v>100000.0</v>
      </c>
      <c r="I50" s="39"/>
      <c r="J50" s="38">
        <f t="shared" si="3"/>
        <v>42</v>
      </c>
    </row>
    <row r="51" ht="15.75" customHeight="1">
      <c r="A51" s="38">
        <f t="shared" si="1"/>
        <v>43</v>
      </c>
      <c r="B51" s="60"/>
      <c r="C51" s="60"/>
      <c r="D51" s="53"/>
      <c r="E51" s="38">
        <f t="shared" si="2"/>
        <v>43</v>
      </c>
      <c r="F51" s="58"/>
      <c r="G51" s="55"/>
      <c r="H51" s="55"/>
      <c r="I51" s="55"/>
      <c r="J51" s="38">
        <f t="shared" si="3"/>
        <v>43</v>
      </c>
    </row>
    <row r="52" ht="15.75" customHeight="1">
      <c r="A52" s="38">
        <f t="shared" si="1"/>
        <v>44</v>
      </c>
      <c r="B52" s="76"/>
      <c r="C52" s="76"/>
      <c r="D52" s="76"/>
      <c r="E52" s="38">
        <f t="shared" si="2"/>
        <v>44</v>
      </c>
      <c r="F52" s="58"/>
      <c r="G52" s="76"/>
      <c r="H52" s="76"/>
      <c r="I52" s="76"/>
      <c r="J52" s="38">
        <f t="shared" si="3"/>
        <v>44</v>
      </c>
    </row>
    <row r="53" ht="15.75" customHeight="1">
      <c r="A53" s="38">
        <f t="shared" si="1"/>
        <v>45</v>
      </c>
      <c r="B53" s="68"/>
      <c r="C53" s="68"/>
      <c r="D53" s="68"/>
      <c r="E53" s="38">
        <f t="shared" si="2"/>
        <v>45</v>
      </c>
      <c r="F53" s="40"/>
      <c r="G53" s="68" t="s">
        <v>7</v>
      </c>
      <c r="H53" s="68" t="s">
        <v>7</v>
      </c>
      <c r="I53" s="68" t="s">
        <v>7</v>
      </c>
      <c r="J53" s="38">
        <f t="shared" si="3"/>
        <v>45</v>
      </c>
    </row>
    <row r="54" ht="15.75" customHeight="1">
      <c r="A54" s="38">
        <f t="shared" si="1"/>
        <v>46</v>
      </c>
      <c r="B54" s="77"/>
      <c r="C54" s="77">
        <f t="shared" ref="C54:D54" si="7">SUM(C48:C53)</f>
        <v>0</v>
      </c>
      <c r="D54" s="77">
        <f t="shared" si="7"/>
        <v>297000</v>
      </c>
      <c r="E54" s="38">
        <f t="shared" si="2"/>
        <v>46</v>
      </c>
      <c r="F54" s="58" t="s">
        <v>65</v>
      </c>
      <c r="G54" s="77">
        <f t="shared" ref="G54:I54" si="8">SUM(G48:G53)</f>
        <v>254000</v>
      </c>
      <c r="H54" s="77">
        <f t="shared" si="8"/>
        <v>254000</v>
      </c>
      <c r="I54" s="77">
        <f t="shared" si="8"/>
        <v>0</v>
      </c>
      <c r="J54" s="38">
        <f t="shared" si="3"/>
        <v>46</v>
      </c>
    </row>
    <row r="55" ht="15.75" customHeight="1">
      <c r="A55" s="38">
        <f t="shared" si="1"/>
        <v>47</v>
      </c>
      <c r="B55" s="78">
        <f t="shared" ref="B55:D55" si="9">SUM(B19+B46+B54)</f>
        <v>208065.26</v>
      </c>
      <c r="C55" s="78">
        <f t="shared" si="9"/>
        <v>262541.51</v>
      </c>
      <c r="D55" s="78">
        <f t="shared" si="9"/>
        <v>662453.61</v>
      </c>
      <c r="E55" s="38">
        <f t="shared" si="2"/>
        <v>47</v>
      </c>
      <c r="F55" s="79" t="s">
        <v>66</v>
      </c>
      <c r="G55" s="78">
        <f t="shared" ref="G55:I55" si="10">G19+G46+G54</f>
        <v>593000</v>
      </c>
      <c r="H55" s="78">
        <f t="shared" si="10"/>
        <v>593000</v>
      </c>
      <c r="I55" s="78">
        <f t="shared" si="10"/>
        <v>0</v>
      </c>
      <c r="J55" s="38">
        <f t="shared" si="3"/>
        <v>47</v>
      </c>
    </row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H4:J4"/>
    <mergeCell ref="G5:I6"/>
    <mergeCell ref="J5:J8"/>
    <mergeCell ref="G9:I9"/>
    <mergeCell ref="B6:C6"/>
    <mergeCell ref="B9:D9"/>
    <mergeCell ref="D1:G1"/>
    <mergeCell ref="D2:G2"/>
    <mergeCell ref="E3:F3"/>
    <mergeCell ref="D4:G4"/>
    <mergeCell ref="A5:A8"/>
    <mergeCell ref="B5:D5"/>
    <mergeCell ref="E5:F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.71"/>
    <col customWidth="1" min="2" max="4" width="12.29"/>
    <col customWidth="1" min="5" max="5" width="4.0"/>
    <col customWidth="1" min="6" max="6" width="43.14"/>
    <col customWidth="1" min="7" max="9" width="12.57"/>
    <col customWidth="1" min="10" max="10" width="4.0"/>
  </cols>
  <sheetData>
    <row r="1">
      <c r="A1" s="1"/>
      <c r="B1" s="2"/>
      <c r="C1" s="2"/>
      <c r="D1" s="80" t="s">
        <v>0</v>
      </c>
      <c r="H1" s="4"/>
      <c r="I1" s="4"/>
      <c r="J1" s="1"/>
    </row>
    <row r="2">
      <c r="A2" s="1"/>
      <c r="B2" s="6" t="s">
        <v>1</v>
      </c>
      <c r="C2" s="2"/>
      <c r="D2" s="81" t="s">
        <v>67</v>
      </c>
      <c r="H2" s="4"/>
      <c r="I2" s="4"/>
      <c r="J2" s="1"/>
    </row>
    <row r="3">
      <c r="A3" s="1"/>
      <c r="B3" s="6" t="s">
        <v>3</v>
      </c>
      <c r="C3" s="2"/>
      <c r="D3" s="82"/>
      <c r="E3" s="83" t="s">
        <v>4</v>
      </c>
      <c r="F3" s="10"/>
      <c r="G3" s="82"/>
      <c r="H3" s="82" t="s">
        <v>68</v>
      </c>
      <c r="I3" s="4"/>
      <c r="J3" s="1"/>
    </row>
    <row r="4">
      <c r="A4" s="11"/>
      <c r="B4" s="12"/>
      <c r="C4" s="12"/>
      <c r="D4" s="14"/>
      <c r="E4" s="84" t="s">
        <v>6</v>
      </c>
      <c r="F4" s="18"/>
      <c r="G4" s="4"/>
      <c r="H4" s="14" t="s">
        <v>7</v>
      </c>
      <c r="I4" s="10"/>
      <c r="J4" s="10"/>
    </row>
    <row r="5">
      <c r="A5" s="16"/>
      <c r="B5" s="17" t="s">
        <v>8</v>
      </c>
      <c r="C5" s="18"/>
      <c r="D5" s="19"/>
      <c r="E5" s="85"/>
      <c r="F5" s="86" t="s">
        <v>69</v>
      </c>
      <c r="G5" s="22" t="s">
        <v>70</v>
      </c>
      <c r="H5" s="23"/>
      <c r="I5" s="21"/>
      <c r="J5" s="16"/>
    </row>
    <row r="6">
      <c r="A6" s="24"/>
      <c r="B6" s="25" t="s">
        <v>11</v>
      </c>
      <c r="C6" s="10"/>
      <c r="D6" s="30" t="s">
        <v>12</v>
      </c>
      <c r="E6" s="87"/>
      <c r="G6" s="29"/>
      <c r="H6" s="10"/>
      <c r="I6" s="15"/>
      <c r="J6" s="24"/>
    </row>
    <row r="7">
      <c r="A7" s="24"/>
      <c r="B7" s="25" t="s">
        <v>11</v>
      </c>
      <c r="C7" s="10"/>
      <c r="D7" s="30" t="s">
        <v>12</v>
      </c>
      <c r="E7" s="87"/>
      <c r="G7" s="30" t="s">
        <v>16</v>
      </c>
      <c r="H7" s="30" t="s">
        <v>17</v>
      </c>
      <c r="I7" s="30" t="s">
        <v>18</v>
      </c>
      <c r="J7" s="24"/>
    </row>
    <row r="8">
      <c r="A8" s="32"/>
      <c r="B8" s="30" t="s">
        <v>13</v>
      </c>
      <c r="C8" s="30" t="s">
        <v>14</v>
      </c>
      <c r="D8" s="88" t="s">
        <v>15</v>
      </c>
      <c r="E8" s="89"/>
      <c r="F8" s="10"/>
      <c r="G8" s="33" t="s">
        <v>22</v>
      </c>
      <c r="H8" s="33" t="s">
        <v>23</v>
      </c>
      <c r="I8" s="33" t="s">
        <v>24</v>
      </c>
      <c r="J8" s="32"/>
    </row>
    <row r="9">
      <c r="A9" s="90">
        <v>1.0</v>
      </c>
      <c r="B9" s="33" t="s">
        <v>71</v>
      </c>
      <c r="C9" s="33" t="s">
        <v>72</v>
      </c>
      <c r="D9" s="33" t="s">
        <v>73</v>
      </c>
      <c r="E9" s="90">
        <v>1.0</v>
      </c>
      <c r="F9" s="91" t="s">
        <v>74</v>
      </c>
      <c r="G9" s="36"/>
      <c r="H9" s="18"/>
      <c r="I9" s="19"/>
      <c r="J9" s="90">
        <v>1.0</v>
      </c>
    </row>
    <row r="10">
      <c r="A10" s="92">
        <v>2.0</v>
      </c>
      <c r="B10" s="93"/>
      <c r="C10" s="93"/>
      <c r="D10" s="93"/>
      <c r="E10" s="92">
        <v>2.0</v>
      </c>
      <c r="F10" s="94"/>
      <c r="G10" s="93"/>
      <c r="H10" s="93"/>
      <c r="I10" s="93"/>
      <c r="J10" s="92">
        <v>2.0</v>
      </c>
    </row>
    <row r="11">
      <c r="A11" s="92">
        <v>3.0</v>
      </c>
      <c r="B11" s="93"/>
      <c r="C11" s="93"/>
      <c r="D11" s="93"/>
      <c r="E11" s="92">
        <v>3.0</v>
      </c>
      <c r="F11" s="94"/>
      <c r="G11" s="93"/>
      <c r="H11" s="93"/>
      <c r="I11" s="93"/>
      <c r="J11" s="92">
        <v>3.0</v>
      </c>
    </row>
    <row r="12">
      <c r="A12" s="37">
        <v>4.0</v>
      </c>
      <c r="B12" s="95">
        <f t="shared" ref="B12:D12" si="1">B10+B11</f>
        <v>0</v>
      </c>
      <c r="C12" s="95">
        <f t="shared" si="1"/>
        <v>0</v>
      </c>
      <c r="D12" s="95">
        <f t="shared" si="1"/>
        <v>0</v>
      </c>
      <c r="E12" s="37">
        <v>4.0</v>
      </c>
      <c r="F12" s="96" t="s">
        <v>34</v>
      </c>
      <c r="G12" s="97">
        <f t="shared" ref="G12:I12" si="2">SUM(G10:G11)</f>
        <v>0</v>
      </c>
      <c r="H12" s="97">
        <f t="shared" si="2"/>
        <v>0</v>
      </c>
      <c r="I12" s="97">
        <f t="shared" si="2"/>
        <v>0</v>
      </c>
      <c r="J12" s="37">
        <v>4.0</v>
      </c>
    </row>
    <row r="13">
      <c r="A13" s="37">
        <v>5.0</v>
      </c>
      <c r="B13" s="98"/>
      <c r="C13" s="98"/>
      <c r="D13" s="98"/>
      <c r="E13" s="99">
        <v>5.0</v>
      </c>
      <c r="F13" s="100" t="s">
        <v>35</v>
      </c>
      <c r="G13" s="98"/>
      <c r="H13" s="98"/>
      <c r="I13" s="98"/>
      <c r="J13" s="99">
        <v>5.0</v>
      </c>
    </row>
    <row r="14">
      <c r="A14" s="101">
        <v>6.0</v>
      </c>
      <c r="B14" s="102"/>
      <c r="C14" s="103"/>
      <c r="D14" s="104"/>
      <c r="E14" s="101">
        <v>6.0</v>
      </c>
      <c r="F14" s="105" t="s">
        <v>75</v>
      </c>
      <c r="G14" s="106"/>
      <c r="H14" s="103"/>
      <c r="I14" s="103"/>
      <c r="J14" s="101">
        <v>6.0</v>
      </c>
    </row>
    <row r="15">
      <c r="A15" s="92">
        <v>7.0</v>
      </c>
      <c r="B15" s="93"/>
      <c r="C15" s="93"/>
      <c r="D15" s="93"/>
      <c r="E15" s="92">
        <v>7.0</v>
      </c>
      <c r="F15" s="107"/>
      <c r="G15" s="93"/>
      <c r="H15" s="93"/>
      <c r="I15" s="93"/>
      <c r="J15" s="92">
        <v>7.0</v>
      </c>
    </row>
    <row r="16">
      <c r="A16" s="92">
        <v>8.0</v>
      </c>
      <c r="B16" s="93"/>
      <c r="C16" s="93"/>
      <c r="D16" s="93"/>
      <c r="E16" s="92">
        <v>8.0</v>
      </c>
      <c r="F16" s="107"/>
      <c r="G16" s="93"/>
      <c r="H16" s="93"/>
      <c r="I16" s="93"/>
      <c r="J16" s="92">
        <v>8.0</v>
      </c>
    </row>
    <row r="17">
      <c r="A17" s="108">
        <v>9.0</v>
      </c>
      <c r="B17" s="95">
        <f t="shared" ref="B17:D17" si="3">B15+B16</f>
        <v>0</v>
      </c>
      <c r="C17" s="95">
        <f t="shared" si="3"/>
        <v>0</v>
      </c>
      <c r="D17" s="95">
        <f t="shared" si="3"/>
        <v>0</v>
      </c>
      <c r="E17" s="109">
        <v>9.0</v>
      </c>
      <c r="F17" s="96" t="s">
        <v>60</v>
      </c>
      <c r="G17" s="95">
        <f t="shared" ref="G17:I17" si="4">G15+G16</f>
        <v>0</v>
      </c>
      <c r="H17" s="95">
        <f t="shared" si="4"/>
        <v>0</v>
      </c>
      <c r="I17" s="95">
        <f t="shared" si="4"/>
        <v>0</v>
      </c>
      <c r="J17" s="109">
        <v>9.0</v>
      </c>
    </row>
    <row r="18">
      <c r="A18" s="110">
        <v>10.0</v>
      </c>
      <c r="B18" s="111"/>
      <c r="C18" s="103"/>
      <c r="D18" s="104"/>
      <c r="E18" s="112">
        <v>10.0</v>
      </c>
      <c r="F18" s="113" t="s">
        <v>76</v>
      </c>
      <c r="G18" s="114"/>
      <c r="H18" s="103"/>
      <c r="I18" s="104"/>
      <c r="J18" s="112">
        <v>10.0</v>
      </c>
    </row>
    <row r="19">
      <c r="A19" s="115">
        <v>11.0</v>
      </c>
      <c r="B19" s="93"/>
      <c r="C19" s="116"/>
      <c r="D19" s="116"/>
      <c r="E19" s="115">
        <v>11.0</v>
      </c>
      <c r="F19" s="107"/>
      <c r="G19" s="116"/>
      <c r="H19" s="116"/>
      <c r="I19" s="116"/>
      <c r="J19" s="115">
        <v>11.0</v>
      </c>
    </row>
    <row r="20">
      <c r="A20" s="92">
        <v>12.0</v>
      </c>
      <c r="B20" s="93"/>
      <c r="C20" s="93"/>
      <c r="D20" s="93"/>
      <c r="E20" s="92">
        <v>12.0</v>
      </c>
      <c r="F20" s="107"/>
      <c r="G20" s="93"/>
      <c r="H20" s="93"/>
      <c r="I20" s="93"/>
      <c r="J20" s="92">
        <v>12.0</v>
      </c>
    </row>
    <row r="21" ht="15.75" customHeight="1">
      <c r="A21" s="37">
        <v>13.0</v>
      </c>
      <c r="B21" s="95">
        <f t="shared" ref="B21:D21" si="5">B19+B20</f>
        <v>0</v>
      </c>
      <c r="C21" s="95">
        <f t="shared" si="5"/>
        <v>0</v>
      </c>
      <c r="D21" s="95">
        <f t="shared" si="5"/>
        <v>0</v>
      </c>
      <c r="E21" s="99">
        <v>13.0</v>
      </c>
      <c r="F21" s="117" t="s">
        <v>65</v>
      </c>
      <c r="G21" s="95">
        <f t="shared" ref="G21:I21" si="6">G19+G20</f>
        <v>0</v>
      </c>
      <c r="H21" s="95">
        <f t="shared" si="6"/>
        <v>0</v>
      </c>
      <c r="I21" s="95">
        <f t="shared" si="6"/>
        <v>0</v>
      </c>
      <c r="J21" s="99">
        <v>13.0</v>
      </c>
    </row>
    <row r="22" ht="15.75" customHeight="1">
      <c r="A22" s="90">
        <v>14.0</v>
      </c>
      <c r="B22" s="118"/>
      <c r="C22" s="103"/>
      <c r="D22" s="104"/>
      <c r="E22" s="119">
        <v>14.0</v>
      </c>
      <c r="F22" s="120" t="s">
        <v>77</v>
      </c>
      <c r="G22" s="106"/>
      <c r="H22" s="103"/>
      <c r="I22" s="104"/>
      <c r="J22" s="119">
        <v>14.0</v>
      </c>
    </row>
    <row r="23" ht="15.75" customHeight="1">
      <c r="A23" s="92">
        <v>15.0</v>
      </c>
      <c r="B23" s="93"/>
      <c r="C23" s="93"/>
      <c r="D23" s="93"/>
      <c r="E23" s="92">
        <v>15.0</v>
      </c>
      <c r="F23" s="107"/>
      <c r="G23" s="93"/>
      <c r="H23" s="93"/>
      <c r="I23" s="93"/>
      <c r="J23" s="92">
        <v>15.0</v>
      </c>
    </row>
    <row r="24" ht="15.75" customHeight="1">
      <c r="A24" s="92">
        <v>16.0</v>
      </c>
      <c r="B24" s="93"/>
      <c r="C24" s="93"/>
      <c r="D24" s="93"/>
      <c r="E24" s="92">
        <v>16.0</v>
      </c>
      <c r="F24" s="107"/>
      <c r="G24" s="93"/>
      <c r="H24" s="93"/>
      <c r="I24" s="93"/>
      <c r="J24" s="92">
        <v>16.0</v>
      </c>
    </row>
    <row r="25" ht="15.75" customHeight="1">
      <c r="A25" s="37">
        <v>17.0</v>
      </c>
      <c r="B25" s="95">
        <f t="shared" ref="B25:D25" si="7">B23+B24</f>
        <v>0</v>
      </c>
      <c r="C25" s="95">
        <f t="shared" si="7"/>
        <v>0</v>
      </c>
      <c r="D25" s="95">
        <f t="shared" si="7"/>
        <v>0</v>
      </c>
      <c r="E25" s="99">
        <v>17.0</v>
      </c>
      <c r="F25" s="117" t="s">
        <v>78</v>
      </c>
      <c r="G25" s="95">
        <f t="shared" ref="G25:I25" si="8">G23+G24</f>
        <v>0</v>
      </c>
      <c r="H25" s="95">
        <f t="shared" si="8"/>
        <v>0</v>
      </c>
      <c r="I25" s="95">
        <f t="shared" si="8"/>
        <v>0</v>
      </c>
      <c r="J25" s="99">
        <v>17.0</v>
      </c>
    </row>
    <row r="26" ht="15.75" customHeight="1">
      <c r="A26" s="121">
        <v>18.0</v>
      </c>
      <c r="B26" s="122"/>
      <c r="C26" s="103"/>
      <c r="D26" s="104"/>
      <c r="E26" s="123">
        <v>18.0</v>
      </c>
      <c r="F26" s="124" t="s">
        <v>79</v>
      </c>
      <c r="G26" s="125"/>
      <c r="H26" s="103"/>
      <c r="I26" s="104"/>
      <c r="J26" s="123">
        <v>18.0</v>
      </c>
    </row>
    <row r="27" ht="15.75" customHeight="1">
      <c r="A27" s="115">
        <v>19.0</v>
      </c>
      <c r="B27" s="93"/>
      <c r="C27" s="116"/>
      <c r="D27" s="116"/>
      <c r="E27" s="115">
        <v>19.0</v>
      </c>
      <c r="F27" s="107"/>
      <c r="G27" s="116"/>
      <c r="H27" s="116"/>
      <c r="I27" s="116"/>
      <c r="J27" s="115">
        <v>19.0</v>
      </c>
    </row>
    <row r="28" ht="15.75" customHeight="1">
      <c r="A28" s="92">
        <v>20.0</v>
      </c>
      <c r="B28" s="93"/>
      <c r="C28" s="93"/>
      <c r="D28" s="93"/>
      <c r="E28" s="92">
        <v>20.0</v>
      </c>
      <c r="F28" s="107"/>
      <c r="G28" s="93"/>
      <c r="H28" s="93"/>
      <c r="I28" s="93"/>
      <c r="J28" s="92">
        <v>20.0</v>
      </c>
    </row>
    <row r="29" ht="15.75" customHeight="1">
      <c r="A29" s="37">
        <v>21.0</v>
      </c>
      <c r="B29" s="95">
        <f t="shared" ref="B29:D29" si="9">B27+B28</f>
        <v>0</v>
      </c>
      <c r="C29" s="95">
        <f t="shared" si="9"/>
        <v>0</v>
      </c>
      <c r="D29" s="95">
        <f t="shared" si="9"/>
        <v>0</v>
      </c>
      <c r="E29" s="99">
        <v>21.0</v>
      </c>
      <c r="F29" s="117" t="s">
        <v>80</v>
      </c>
      <c r="G29" s="95">
        <f t="shared" ref="G29:I29" si="10">G27+G28</f>
        <v>0</v>
      </c>
      <c r="H29" s="95">
        <f t="shared" si="10"/>
        <v>0</v>
      </c>
      <c r="I29" s="95">
        <f t="shared" si="10"/>
        <v>0</v>
      </c>
      <c r="J29" s="37">
        <v>21.0</v>
      </c>
    </row>
    <row r="30" ht="15.75" customHeight="1">
      <c r="A30" s="90">
        <v>22.0</v>
      </c>
      <c r="B30" s="118" t="s">
        <v>7</v>
      </c>
      <c r="C30" s="103"/>
      <c r="D30" s="104"/>
      <c r="E30" s="119">
        <v>22.0</v>
      </c>
      <c r="F30" s="120" t="s">
        <v>81</v>
      </c>
      <c r="G30" s="106"/>
      <c r="H30" s="103"/>
      <c r="I30" s="104"/>
      <c r="J30" s="90">
        <v>22.0</v>
      </c>
    </row>
    <row r="31" ht="15.75" customHeight="1">
      <c r="A31" s="92">
        <v>23.0</v>
      </c>
      <c r="B31" s="93">
        <v>67000.0</v>
      </c>
      <c r="C31" s="93">
        <v>75000.0</v>
      </c>
      <c r="D31" s="93">
        <v>117000.0</v>
      </c>
      <c r="E31" s="92">
        <v>23.0</v>
      </c>
      <c r="F31" s="107" t="s">
        <v>82</v>
      </c>
      <c r="G31" s="93">
        <v>88000.0</v>
      </c>
      <c r="H31" s="93">
        <v>88000.0</v>
      </c>
      <c r="I31" s="93"/>
      <c r="J31" s="92">
        <v>23.0</v>
      </c>
    </row>
    <row r="32" ht="15.75" customHeight="1">
      <c r="A32" s="92">
        <v>24.0</v>
      </c>
      <c r="B32" s="93"/>
      <c r="C32" s="93">
        <v>0.0</v>
      </c>
      <c r="D32" s="93"/>
      <c r="E32" s="92">
        <v>24.0</v>
      </c>
      <c r="F32" s="107" t="s">
        <v>83</v>
      </c>
      <c r="G32" s="93">
        <v>0.0</v>
      </c>
      <c r="H32" s="93">
        <v>0.0</v>
      </c>
      <c r="I32" s="93"/>
      <c r="J32" s="92">
        <v>24.0</v>
      </c>
    </row>
    <row r="33" ht="15.75" customHeight="1">
      <c r="A33" s="92">
        <v>25.0</v>
      </c>
      <c r="B33" s="26"/>
      <c r="C33" s="26">
        <v>0.0</v>
      </c>
      <c r="D33" s="26">
        <v>0.0</v>
      </c>
      <c r="E33" s="92">
        <v>25.0</v>
      </c>
      <c r="F33" s="107" t="s">
        <v>84</v>
      </c>
      <c r="G33" s="126">
        <v>0.0</v>
      </c>
      <c r="H33" s="126">
        <v>0.0</v>
      </c>
      <c r="I33" s="126"/>
      <c r="J33" s="92">
        <v>25.0</v>
      </c>
    </row>
    <row r="34" ht="15.75" customHeight="1">
      <c r="A34" s="127">
        <v>26.0</v>
      </c>
      <c r="B34" s="128"/>
      <c r="C34" s="128"/>
      <c r="D34" s="128"/>
      <c r="E34" s="127">
        <v>26.0</v>
      </c>
      <c r="F34" s="129"/>
      <c r="G34" s="128">
        <v>0.0</v>
      </c>
      <c r="H34" s="128">
        <v>0.0</v>
      </c>
      <c r="I34" s="128"/>
      <c r="J34" s="127">
        <v>26.0</v>
      </c>
    </row>
    <row r="35" ht="15.75" customHeight="1">
      <c r="A35" s="115">
        <v>27.0</v>
      </c>
      <c r="B35" s="116"/>
      <c r="C35" s="116"/>
      <c r="D35" s="116"/>
      <c r="E35" s="115">
        <v>27.0</v>
      </c>
      <c r="F35" s="107"/>
      <c r="G35" s="116"/>
      <c r="H35" s="116"/>
      <c r="I35" s="116"/>
      <c r="J35" s="115">
        <v>27.0</v>
      </c>
    </row>
    <row r="36" ht="15.75" customHeight="1">
      <c r="A36" s="92">
        <v>28.0</v>
      </c>
      <c r="B36" s="130">
        <f>SUM(B31:B34)</f>
        <v>67000</v>
      </c>
      <c r="C36" s="131">
        <f t="shared" ref="C36:D36" si="11">C31+C32+C33+C34+C35</f>
        <v>75000</v>
      </c>
      <c r="D36" s="131">
        <f t="shared" si="11"/>
        <v>117000</v>
      </c>
      <c r="E36" s="132">
        <v>28.0</v>
      </c>
      <c r="F36" s="133" t="s">
        <v>85</v>
      </c>
      <c r="G36" s="95">
        <f t="shared" ref="G36:I36" si="12">G31+G32+G33+G34+G35</f>
        <v>88000</v>
      </c>
      <c r="H36" s="95">
        <f t="shared" si="12"/>
        <v>88000</v>
      </c>
      <c r="I36" s="95">
        <f t="shared" si="12"/>
        <v>0</v>
      </c>
      <c r="J36" s="132">
        <v>28.0</v>
      </c>
    </row>
    <row r="37" ht="15.75" customHeight="1">
      <c r="A37" s="115">
        <v>29.0</v>
      </c>
      <c r="B37" s="134">
        <v>34000.0</v>
      </c>
      <c r="C37" s="134">
        <v>34000.0</v>
      </c>
      <c r="D37" s="134">
        <v>49000.0</v>
      </c>
      <c r="E37" s="135">
        <v>29.0</v>
      </c>
      <c r="F37" s="136" t="s">
        <v>86</v>
      </c>
      <c r="G37" s="137">
        <v>53000.0</v>
      </c>
      <c r="H37" s="137">
        <v>53000.0</v>
      </c>
      <c r="I37" s="138"/>
      <c r="J37" s="135">
        <v>29.0</v>
      </c>
    </row>
    <row r="38" ht="15.75" customHeight="1">
      <c r="A38" s="92">
        <v>30.0</v>
      </c>
      <c r="B38" s="139">
        <f t="shared" ref="B38:D38" si="13">B12+B17+B21+B25+B29+B36+B37</f>
        <v>101000</v>
      </c>
      <c r="C38" s="139">
        <f t="shared" si="13"/>
        <v>109000</v>
      </c>
      <c r="D38" s="139">
        <f t="shared" si="13"/>
        <v>166000</v>
      </c>
      <c r="E38" s="140">
        <v>30.0</v>
      </c>
      <c r="F38" s="141" t="s">
        <v>87</v>
      </c>
      <c r="G38" s="139">
        <f t="shared" ref="G38:I38" si="14">G12+G17+G21+G25+G29+G36+G37</f>
        <v>141000</v>
      </c>
      <c r="H38" s="139">
        <f t="shared" si="14"/>
        <v>141000</v>
      </c>
      <c r="I38" s="139">
        <f t="shared" si="14"/>
        <v>0</v>
      </c>
      <c r="J38" s="142">
        <v>30.0</v>
      </c>
    </row>
    <row r="39" ht="15.75" customHeight="1">
      <c r="A39" s="92">
        <v>31.0</v>
      </c>
      <c r="B39" s="143">
        <f>NewGF!B55</f>
        <v>208065.26</v>
      </c>
      <c r="C39" s="143">
        <f>NewGF!C55</f>
        <v>262541.51</v>
      </c>
      <c r="D39" s="143">
        <f>NewGF!D55</f>
        <v>662453.61</v>
      </c>
      <c r="E39" s="142">
        <v>31.0</v>
      </c>
      <c r="F39" s="144" t="s">
        <v>88</v>
      </c>
      <c r="G39" s="143">
        <f>NewGF!G55</f>
        <v>593000</v>
      </c>
      <c r="H39" s="143">
        <f>NewGF!H55</f>
        <v>593000</v>
      </c>
      <c r="I39" s="143">
        <f>NewGF!I55</f>
        <v>0</v>
      </c>
      <c r="J39" s="92">
        <v>31.0</v>
      </c>
    </row>
    <row r="40" ht="15.75" customHeight="1">
      <c r="A40" s="142">
        <v>32.0</v>
      </c>
      <c r="B40" s="145"/>
      <c r="C40" s="116"/>
      <c r="D40" s="116"/>
      <c r="E40" s="142">
        <v>32.0</v>
      </c>
      <c r="F40" s="107" t="s">
        <v>89</v>
      </c>
      <c r="G40" s="52"/>
      <c r="H40" s="52"/>
      <c r="I40" s="52"/>
      <c r="J40" s="142">
        <v>32.0</v>
      </c>
    </row>
    <row r="41" ht="15.75" customHeight="1">
      <c r="A41" s="92">
        <v>33.0</v>
      </c>
      <c r="B41" s="93">
        <v>344013.0</v>
      </c>
      <c r="C41" s="145"/>
      <c r="D41" s="145"/>
      <c r="E41" s="92">
        <v>33.0</v>
      </c>
      <c r="F41" s="146" t="s">
        <v>90</v>
      </c>
      <c r="G41" s="145"/>
      <c r="H41" s="145"/>
      <c r="I41" s="145"/>
      <c r="J41" s="92">
        <v>33.0</v>
      </c>
    </row>
    <row r="42" ht="15.75" customHeight="1">
      <c r="A42" s="16">
        <v>34.0</v>
      </c>
      <c r="B42" s="145"/>
      <c r="C42" s="116">
        <v>379801.81</v>
      </c>
      <c r="D42" s="116">
        <v>229200.0</v>
      </c>
      <c r="E42" s="16">
        <v>34.0</v>
      </c>
      <c r="F42" s="147" t="s">
        <v>91</v>
      </c>
      <c r="G42" s="148">
        <f t="shared" ref="G42:I42" si="15">G43-G38 - G39 -G40</f>
        <v>446000</v>
      </c>
      <c r="H42" s="148">
        <f t="shared" si="15"/>
        <v>446000</v>
      </c>
      <c r="I42" s="148">
        <f t="shared" si="15"/>
        <v>0</v>
      </c>
      <c r="J42" s="16">
        <v>34.0</v>
      </c>
    </row>
    <row r="43" ht="15.75" customHeight="1">
      <c r="A43" s="149">
        <v>35.0</v>
      </c>
      <c r="B43" s="150">
        <f t="shared" ref="B43:D43" si="16">SUM(B38:B42)</f>
        <v>653078.26</v>
      </c>
      <c r="C43" s="150">
        <f t="shared" si="16"/>
        <v>751343.32</v>
      </c>
      <c r="D43" s="150">
        <f t="shared" si="16"/>
        <v>1057653.61</v>
      </c>
      <c r="E43" s="149">
        <v>35.0</v>
      </c>
      <c r="F43" s="151" t="s">
        <v>92</v>
      </c>
      <c r="G43" s="152">
        <v>1180000.0</v>
      </c>
      <c r="H43" s="152">
        <v>1180000.0</v>
      </c>
      <c r="I43" s="153"/>
      <c r="J43" s="149">
        <v>35.0</v>
      </c>
    </row>
    <row r="44" ht="15.75" customHeight="1">
      <c r="A44" s="1"/>
      <c r="B44" s="4"/>
      <c r="C44" s="2"/>
      <c r="D44" s="4"/>
      <c r="E44" s="154"/>
      <c r="F44" s="154"/>
      <c r="G44" s="8"/>
      <c r="H44" s="82"/>
      <c r="I44" s="4"/>
      <c r="J44" s="1"/>
    </row>
    <row r="45" ht="15.75" customHeight="1">
      <c r="A45" s="154" t="s">
        <v>93</v>
      </c>
      <c r="B45" s="82"/>
      <c r="C45" s="82"/>
      <c r="D45" s="4"/>
      <c r="E45" s="4"/>
      <c r="F45" s="155"/>
      <c r="G45" s="156"/>
      <c r="H45" s="157"/>
      <c r="I45" s="157"/>
      <c r="J45" s="87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6:C6"/>
    <mergeCell ref="B7:C7"/>
    <mergeCell ref="B14:D14"/>
    <mergeCell ref="B18:D18"/>
    <mergeCell ref="B22:D22"/>
    <mergeCell ref="B26:D26"/>
    <mergeCell ref="B30:D30"/>
    <mergeCell ref="D1:G1"/>
    <mergeCell ref="D2:G2"/>
    <mergeCell ref="E3:F3"/>
    <mergeCell ref="E4:F4"/>
    <mergeCell ref="A5:A8"/>
    <mergeCell ref="B5:D5"/>
    <mergeCell ref="F5:F8"/>
    <mergeCell ref="G26:I26"/>
    <mergeCell ref="G30:I30"/>
    <mergeCell ref="H4:J4"/>
    <mergeCell ref="G5:I6"/>
    <mergeCell ref="J5:J8"/>
    <mergeCell ref="G9:I9"/>
    <mergeCell ref="G14:I14"/>
    <mergeCell ref="G18:I18"/>
    <mergeCell ref="G22:I22"/>
  </mergeCells>
  <printOptions/>
  <pageMargins bottom="0.75" footer="0.0" header="0.0" left="0.7" right="0.7" top="0.7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2014-02-07T14:41:34Z</dcterms:created>
  <dc:creator>Oregon Department of Revenue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rea">
    <vt:lpwstr>;#Local budget;#</vt:lpwstr>
  </property>
  <property fmtid="{D5CDD505-2E9C-101B-9397-08002B2CF9AE}" pid="3" name="CopyToStateLib">
    <vt:lpwstr>0</vt:lpwstr>
  </property>
  <property fmtid="{D5CDD505-2E9C-101B-9397-08002B2CF9AE}" pid="4" name="DocumentLocale">
    <vt:lpwstr>en</vt:lpwstr>
  </property>
  <property fmtid="{D5CDD505-2E9C-101B-9397-08002B2CF9AE}" pid="5" name="Group">
    <vt:lpwstr>Form</vt:lpwstr>
  </property>
  <property fmtid="{D5CDD505-2E9C-101B-9397-08002B2CF9AE}" pid="6" name="Number">
    <vt:lpwstr>150-504-030</vt:lpwstr>
  </property>
  <property fmtid="{D5CDD505-2E9C-101B-9397-08002B2CF9AE}" pid="7" name="Year">
    <vt:lpwstr>General</vt:lpwstr>
  </property>
</Properties>
</file>